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F:\HUNGVP\My Documnets\BACKUP\NAM 2023\XAY DUNG THONG TU 03\"/>
    </mc:Choice>
  </mc:AlternateContent>
  <xr:revisionPtr revIDLastSave="0" documentId="13_ncr:1_{FEF936C5-9F7A-466A-8BFE-2D699B064E8F}" xr6:coauthVersionLast="47" xr6:coauthVersionMax="47" xr10:uidLastSave="{00000000-0000-0000-0000-000000000000}"/>
  <bookViews>
    <workbookView xWindow="-108" yWindow="-108" windowWidth="23256" windowHeight="12576" activeTab="1" xr2:uid="{00000000-000D-0000-FFFF-FFFF00000000}"/>
  </bookViews>
  <sheets>
    <sheet name="Sheet1" sheetId="1" r:id="rId1"/>
    <sheet name="Sheet2" sheetId="2" r:id="rId2"/>
    <sheet name="Sheet3" sheetId="3" r:id="rId3"/>
  </sheets>
  <definedNames>
    <definedName name="_xlnm.Print_Titles" localSheetId="0">Sheet1!$6:$6</definedName>
    <definedName name="_xlnm.Print_Titles" localSheetId="1">Sheet2!$5:$5</definedName>
  </definedNames>
  <calcPr calcId="191029"/>
</workbook>
</file>

<file path=xl/calcChain.xml><?xml version="1.0" encoding="utf-8"?>
<calcChain xmlns="http://schemas.openxmlformats.org/spreadsheetml/2006/main">
  <c r="E42" i="2" l="1"/>
  <c r="G42" i="2"/>
  <c r="H42" i="2"/>
  <c r="D42" i="2"/>
  <c r="H73" i="2" l="1"/>
  <c r="F74" i="2"/>
  <c r="H74" i="2" s="1"/>
  <c r="F73" i="2"/>
  <c r="F72" i="2"/>
  <c r="H72" i="2" s="1"/>
  <c r="H71" i="2" s="1"/>
  <c r="J71" i="2" s="1"/>
  <c r="F63" i="2"/>
  <c r="H63" i="2"/>
  <c r="H49" i="2"/>
  <c r="F48" i="2"/>
  <c r="F49" i="2"/>
  <c r="F50" i="2"/>
  <c r="H50" i="2" s="1"/>
  <c r="F51" i="2"/>
  <c r="H51" i="2" s="1"/>
  <c r="F47" i="2"/>
  <c r="H47" i="2" s="1"/>
  <c r="H35" i="2"/>
  <c r="H34" i="2"/>
  <c r="F34" i="2"/>
  <c r="F35" i="2"/>
  <c r="F36" i="2"/>
  <c r="H36" i="2" s="1"/>
  <c r="F37" i="2"/>
  <c r="H37" i="2" s="1"/>
  <c r="F38" i="2"/>
  <c r="H38" i="2" s="1"/>
  <c r="E17" i="2"/>
  <c r="D17" i="2"/>
  <c r="F13" i="2"/>
  <c r="F12" i="2"/>
  <c r="F11" i="2"/>
  <c r="F10" i="2"/>
  <c r="F9" i="2"/>
  <c r="F8" i="2" s="1"/>
  <c r="F41" i="2"/>
  <c r="F40" i="2"/>
  <c r="H33" i="2" l="1"/>
  <c r="H48" i="2"/>
  <c r="H46" i="2" s="1"/>
  <c r="F19" i="2"/>
  <c r="F20" i="2"/>
  <c r="F21" i="2"/>
  <c r="F22" i="2"/>
  <c r="F23" i="2"/>
  <c r="F24" i="2"/>
  <c r="F25" i="2"/>
  <c r="F26" i="2"/>
  <c r="F27" i="2"/>
  <c r="F28" i="2"/>
  <c r="F18" i="2"/>
  <c r="F15" i="2"/>
  <c r="F14" i="2" s="1"/>
  <c r="E14" i="2"/>
  <c r="D14" i="2"/>
  <c r="E8" i="2"/>
  <c r="D8" i="2"/>
  <c r="D7" i="2" s="1"/>
  <c r="F17" i="2" l="1"/>
  <c r="F7" i="2" s="1"/>
  <c r="H7" i="2" s="1"/>
  <c r="J7" i="2" s="1"/>
  <c r="E7" i="2"/>
  <c r="F80" i="2" l="1"/>
  <c r="H80" i="2" s="1"/>
  <c r="F79" i="2"/>
  <c r="H79" i="2" s="1"/>
  <c r="F78" i="2"/>
  <c r="H78" i="2" s="1"/>
  <c r="F77" i="2"/>
  <c r="F65" i="2"/>
  <c r="F64" i="2"/>
  <c r="F61" i="2"/>
  <c r="H61" i="2" s="1"/>
  <c r="F60" i="2"/>
  <c r="H60" i="2" s="1"/>
  <c r="F59" i="2"/>
  <c r="H59" i="2" s="1"/>
  <c r="F58" i="2"/>
  <c r="H58" i="2" s="1"/>
  <c r="F57" i="2"/>
  <c r="F54" i="2"/>
  <c r="H54" i="2" s="1"/>
  <c r="F53" i="2"/>
  <c r="F44" i="2"/>
  <c r="F43" i="2"/>
  <c r="F42" i="2" s="1"/>
  <c r="H41" i="2"/>
  <c r="H40" i="2"/>
  <c r="H39" i="2" s="1"/>
  <c r="H32" i="2"/>
  <c r="J32" i="2" s="1"/>
  <c r="H64" i="2" l="1"/>
  <c r="H62" i="2" s="1"/>
  <c r="H53" i="2"/>
  <c r="H52" i="2" s="1"/>
  <c r="H45" i="2" s="1"/>
  <c r="J45" i="2" s="1"/>
  <c r="J30" i="2" s="1"/>
  <c r="J29" i="2" s="1"/>
  <c r="J6" i="2" s="1"/>
  <c r="H57" i="2"/>
  <c r="H56" i="2" s="1"/>
  <c r="H55" i="2" s="1"/>
  <c r="J55" i="2" s="1"/>
  <c r="H77" i="2"/>
  <c r="H76" i="2" s="1"/>
  <c r="H75" i="2" s="1"/>
  <c r="J75" i="2" s="1"/>
  <c r="F96" i="1"/>
  <c r="H96" i="1" s="1"/>
  <c r="F97" i="1"/>
  <c r="H97" i="1" s="1"/>
  <c r="F98" i="1"/>
  <c r="H98" i="1" s="1"/>
  <c r="F95" i="1"/>
  <c r="H95" i="1" s="1"/>
  <c r="H94" i="1" l="1"/>
  <c r="J94" i="1" s="1"/>
  <c r="F73" i="1"/>
  <c r="F74" i="1"/>
  <c r="F75" i="1"/>
  <c r="H75" i="1" s="1"/>
  <c r="F76" i="1"/>
  <c r="H76" i="1" s="1"/>
  <c r="F77" i="1"/>
  <c r="H77" i="1" s="1"/>
  <c r="F78" i="1"/>
  <c r="H78" i="1" s="1"/>
  <c r="F79" i="1"/>
  <c r="H79" i="1" s="1"/>
  <c r="F80" i="1"/>
  <c r="H80" i="1" s="1"/>
  <c r="F81" i="1"/>
  <c r="H81" i="1" s="1"/>
  <c r="F82" i="1"/>
  <c r="H82" i="1" s="1"/>
  <c r="F83" i="1"/>
  <c r="F53" i="1"/>
  <c r="H53" i="1" s="1"/>
  <c r="F54" i="1"/>
  <c r="H54" i="1" s="1"/>
  <c r="F55" i="1"/>
  <c r="H55" i="1" s="1"/>
  <c r="F56" i="1"/>
  <c r="H56" i="1" s="1"/>
  <c r="F57" i="1"/>
  <c r="F58" i="1"/>
  <c r="H58" i="1" s="1"/>
  <c r="F59" i="1"/>
  <c r="H59" i="1" s="1"/>
  <c r="F60" i="1"/>
  <c r="F61" i="1"/>
  <c r="F62" i="1"/>
  <c r="F63" i="1"/>
  <c r="F64" i="1"/>
  <c r="F65" i="1"/>
  <c r="H65" i="1" s="1"/>
  <c r="F66" i="1"/>
  <c r="H66" i="1" s="1"/>
  <c r="F67" i="1"/>
  <c r="H67" i="1" s="1"/>
  <c r="F68" i="1"/>
  <c r="H68" i="1" s="1"/>
  <c r="F69" i="1"/>
  <c r="H69" i="1" s="1"/>
  <c r="F70" i="1"/>
  <c r="H70" i="1" s="1"/>
  <c r="F71" i="1"/>
  <c r="H71" i="1" s="1"/>
  <c r="F72" i="1"/>
  <c r="H72" i="1" s="1"/>
  <c r="F52" i="1"/>
  <c r="H52" i="1" s="1"/>
  <c r="H74" i="1" l="1"/>
  <c r="J74" i="1" s="1"/>
  <c r="H51" i="1"/>
  <c r="J51" i="1" s="1"/>
  <c r="H64" i="1"/>
  <c r="J64" i="1" s="1"/>
  <c r="F16" i="1"/>
  <c r="H16" i="1" s="1"/>
  <c r="F17" i="1"/>
  <c r="H17" i="1" s="1"/>
  <c r="F18" i="1"/>
  <c r="F19" i="1"/>
  <c r="H19" i="1" s="1"/>
  <c r="F15" i="1"/>
  <c r="H15" i="1" s="1"/>
  <c r="J105" i="1" l="1"/>
  <c r="J107" i="1" s="1"/>
  <c r="H14" i="1"/>
</calcChain>
</file>

<file path=xl/sharedStrings.xml><?xml version="1.0" encoding="utf-8"?>
<sst xmlns="http://schemas.openxmlformats.org/spreadsheetml/2006/main" count="273" uniqueCount="145">
  <si>
    <t>SỞ KHOA HỌC VÀ CÔNG NGHỆ TỈNH HẢI DƯƠNG</t>
  </si>
  <si>
    <t>PHÒNG KẾ HOẠCH TÀI CHÍNH</t>
  </si>
  <si>
    <t>STT</t>
  </si>
  <si>
    <t>Nội dung</t>
  </si>
  <si>
    <t>Quyết định số 20/2015</t>
  </si>
  <si>
    <t>Thông tư số 03/2023</t>
  </si>
  <si>
    <t>Ghi chú</t>
  </si>
  <si>
    <t>Chương III: Định mức xây dựng dự toán kinh phí cho hoạt động quản lý và thực hiện nhiệm vụ khoa học và công nghệ</t>
  </si>
  <si>
    <t>Các yếu tố đầu vào cấu thành dự toán kinh phí thực hiện nhiệm vụ khoa học và công nghệ</t>
  </si>
  <si>
    <t>Theo Điều 22 Quyết định số 20</t>
  </si>
  <si>
    <r>
      <rPr>
        <b/>
        <sz val="11"/>
        <color theme="1"/>
        <rFont val="Times New Roman"/>
        <family val="1"/>
      </rPr>
      <t>Điều 22</t>
    </r>
    <r>
      <rPr>
        <sz val="11"/>
        <color theme="1"/>
        <rFont val="Times New Roman"/>
        <family val="1"/>
      </rPr>
      <t xml:space="preserve">
'- Công cán bộ địa phương hỗ trựo thực hiện nhiệm vụ KH&amp;CN.
'- Chi hỗ trợ thuốc bảo vệ thực vật, phân bón, thuốc thú y, thuốc thủy sản, chế phẩm sinh học,...
- Chi hỗ trợ về giống cây trồng vật nuôi đưa vào nghiên cứu, sản xuất thử, sản xuất trình diễn, mô hình sản xuất mở rộng.
- In ấn, xuất bản và phát hành các sản phẩm nghiên cứu.
- Chi hội thảo đánh giá tiến độ thực hiện.
- Tuyên truyền, xăng xe phục vụ hoạt động nghiên cứu.
- Chi khác có liên quan trực tiếp đến triển khai thực hiện nhiệm vụ KH&amp;CN.
</t>
    </r>
  </si>
  <si>
    <t>Khung định mức làm căn cứ xây dựng dự toán ngân sách nhà nước thực hiện nhiệm vụ khoa học và công nghệ</t>
  </si>
  <si>
    <t>1. Dự toán chi thù lao tham gia nhiệm vụ khoa học và công nghệ</t>
  </si>
  <si>
    <t>Theo QĐ 20</t>
  </si>
  <si>
    <t>2. Dự toán thuê chuyên gia trong nước và ngoài nước phối hợp nghiên cứu</t>
  </si>
  <si>
    <t>3. Dự toán chi mau vật tư, nguyên, nhiên, vật liệu…</t>
  </si>
  <si>
    <t>4. Dự toán chi hội nghị, hội thảo, diễn đàn, toạ đạm khoa học, công tác phí trong nước, hợp tác quốc tế (đoàn ra, đoàn vào) phục vụ hoạt động nghiên cứu</t>
  </si>
  <si>
    <t>Báo cáo trình bày tại hội thảo, diễn đàn, toạ đàm khoa học</t>
  </si>
  <si>
    <t>Báo cáo không trình bày tại hội thảo</t>
  </si>
  <si>
    <t>Thành viên tham gia/buổi</t>
  </si>
  <si>
    <t>Chênh lệch TT30-QĐ20</t>
  </si>
  <si>
    <t>Theo thông tư 03</t>
  </si>
  <si>
    <t>Người chủ trì/buổi</t>
  </si>
  <si>
    <t>Thư ký/buổi</t>
  </si>
  <si>
    <t>4.1. Hội thảo khoa học</t>
  </si>
  <si>
    <t>Chủ trì hội thảo</t>
  </si>
  <si>
    <t>Thư ký hội thảo</t>
  </si>
  <si>
    <t>4.2. Hội thảo đánh giá tiến độ/buổi</t>
  </si>
  <si>
    <t xml:space="preserve">4.3. Dự toán điều tra, khảo sát thu thập số liệu </t>
  </si>
  <si>
    <t>4.5. Dự toán chi quản lý nhiệm vụ khoa học và công nghệ</t>
  </si>
  <si>
    <t>4.4. Chi họp tự đánh gái kết quả  thực hiện nhiệm vụ khoa học và công nghệ</t>
  </si>
  <si>
    <t>1. Chi hoạt động của các Hội đồng tư vấn xác định nhiệm vụ khoa học và công nghệ, Hội đồng tư vấn tuyển chọn, giao trực tiếp tổ chức, cá nhân chủ trì nhiệm vụ khoa học và công nghệ, Hội đồng tư vấn đánh giá nghiệm thu kết quả thực hiện nhiệm vụ khoa học và công nghệ và các Hội đồng tư vấn khác được quy định tại Thông tư quản lý nhiệm vụ khoa học và công nghệ của Bộ Khoa học và Công nghệ (nếu có):</t>
  </si>
  <si>
    <t>a) Chi tiền thù lao, công tác phí cho các thành viên Hội đồng;</t>
  </si>
  <si>
    <t>b) Chi văn phòng phẩm, thông tin liên lạc phục vụ Hội đồng;</t>
  </si>
  <si>
    <t>c) Chi hậu cần phục vụ họp Hội đồng, thuê dịch vụ khoa học và công nghệ liên quan đến việc đánh giá của Hội đồng, thuê cơ sở vật chất phục vụ Hội đồng (nếu có).</t>
  </si>
  <si>
    <t>2. Chi hoạt động của tổ thẩm định kinh phí thực hiện nhiệm vụ khoa học và công nghệ được thành lập theo hướng dẫn của Bộ Khoa học và Công nghệ.</t>
  </si>
  <si>
    <t>3. Chi thù lao, công tác phí của chuyên gia xử lý các vấn đề kỹ thuật hỗ trợ cho hoạt động của Hội đồng (nếu có).</t>
  </si>
  <si>
    <t>4. Chi thuê chuyên gia tư vấn độc lập (nếu có).</t>
  </si>
  <si>
    <t>5. Chi thông báo tuyển chọn trên các phương tiện truyền thông.</t>
  </si>
  <si>
    <t>6. Chi công tác kiểm tra, đánh giá trong quá trình thực hiện nhiệm vụ khoa học và công nghệ; kiểm tra, đánh giá sau khi giao quyền sở hữu, quyền sử dụng kết quả nghiên cứu khoa học và phát triển công nghệ, bao gồm:</t>
  </si>
  <si>
    <t>a) Chi công tác phí cho đoàn kiểm tra;</t>
  </si>
  <si>
    <t>b) Chi họp hội đồng đánh giá trong quá trình thực hiện nhiệm vụ khoa học và công nghệ (trong trường hợp cần thiết cần có Hội đồng đánh giá).</t>
  </si>
  <si>
    <t>7. Các khoản chi khác liên quan trực tiếp đến hoạt động quản lý nhiệm vụ khoa học và công nghệ.</t>
  </si>
  <si>
    <t>Các nội dung chi cho công tác quản lý nhiệm vụ khoa học</t>
  </si>
  <si>
    <t>4.6. Các định mức hỗ trợ xây dựng mô hình nhiệm vụ khoa học và công nghệ</t>
  </si>
  <si>
    <t>Khoản 3, Điều 4
3. Dự toán chi mua vật tư, nguyên, nhiên, vật liệu; chi sửa chữa, mua sắm tài sản cố định được xây dựng trên cơ sở thuyết minh dự kiến khối lượng công việc, chế độ và định mức chi tiêu ngân sách nhà nước (nếu có). Việc mua sắm phải phù hợp với tiến độ của nhiệm vụ khoa học và công nghệ và trong phạm vi dự toán hàng năm. Trong đó:
a) Việc quản lý và sử dụng kinh phí mua sắm thực hiện theo quy định của pháp luật về mua sắm tài sản từ ngân sách nhà nước và pháp luật về đấu thầu; thanh toán theo hợp đồng và thực tế phát sinh trong phạm vi dự toán được cấp có thẩm quyền phê duyệt, đảm bảo tiết kiệm, hiệu quả;
b) Việc quản lý, thanh toán kinh phí thực hiện bảo dưỡng, sửa chữa tài sản phục vụ nhiệm vụ khoa học và công nghệ thực hiện theo quy định tại Thông tư số 65/2021/TT-BTC ngày 29 tháng 7 năm 2021 của Bộ Tài chính quy định về lập dự toán, quản lý, sử dụng và quyết toán kinh phí bảo dưỡng, sửa chữa tài sản công.</t>
  </si>
  <si>
    <t>Bổ sung theo QĐ 20</t>
  </si>
  <si>
    <t>- Chi tiền công thực hiện nhiệm vụ của thành viên Tổ thẩm định nội dung, dự toán kinh phí thực hiện nhiệm vụ KH&amp;CN.</t>
  </si>
  <si>
    <t>- Hội trường, nước uống, khánh tiết... phục vụ các Hội đồng tư vấn, hội thảo khoa học, Hội nghị nghiệm thu, tổng kết,...</t>
  </si>
  <si>
    <t>- Chi tổng kết đánh giá kết quả thực hiện nhiệm vụ KH&amp;CN hoặc đánh giá kết quả 1 năm thực hiện nhiệm vụ vụ KH&amp;CN.</t>
  </si>
  <si>
    <t>- Chi họp Hội đồng khoa học và công nghệ tỉnh.</t>
  </si>
  <si>
    <t>- Văn phòng phẩm, điện, nước, xăng xe và các khoản chi khác liên quan trực tiếp đến hoạt động quản lý nhiệm vụ KH&amp;CN.</t>
  </si>
  <si>
    <t>Một số định mức chi quản lý nhiệm vụ khoa học và công nghệ</t>
  </si>
  <si>
    <t>Chi hoạt động của các Hội đồng tư vấn khoa học và công nghệ</t>
  </si>
  <si>
    <t>a</t>
  </si>
  <si>
    <t>Tiền thù lao</t>
  </si>
  <si>
    <t>1. Chi tư vấn xác định nhiệm vụ khoa học</t>
  </si>
  <si>
    <t>Hội đồng</t>
  </si>
  <si>
    <t>Chủ tịch hội đồng</t>
  </si>
  <si>
    <t>Phó chủ tịch hội đồng; thành viên hội đồng</t>
  </si>
  <si>
    <t>Thư ký khoa học</t>
  </si>
  <si>
    <t>Thư ký hành chính</t>
  </si>
  <si>
    <t>Đại biểu được mời tham dự</t>
  </si>
  <si>
    <t>b</t>
  </si>
  <si>
    <t>01 phiếu nhận xét đánh giá</t>
  </si>
  <si>
    <t>Nhận xét đánh giá của ủy viên Hội đồng</t>
  </si>
  <si>
    <t>Nhận xét đánh giá của ủy viên phản biện trong Hội đồng</t>
  </si>
  <si>
    <t>Nhiệm vụ</t>
  </si>
  <si>
    <t>Chủ tịch Hội đồng</t>
  </si>
  <si>
    <t>Phó chủ tịch hội đồng; thành viên Hội đồng</t>
  </si>
  <si>
    <t>Chuyên gia</t>
  </si>
  <si>
    <t>Khoản 5, Điều 23
5. Các định mức hỗ trợ xây dựng mô hình của nhiệm vụ KH&amp;CN
a) Đối với giống cây trồng, vật nuôi đưa vào khảo nghiệm, áp dụng sản xuất thử lần đầu trên địa bàn tỉnh:
- Hỗ trợ 100% kinh phí mua giống cây trồng, vật nuôi.
- Hỗ trợ 100% phân bón, chế phẩm sinh học, thuốc bảo vệ thực vật: là loại đặc chủng hoặc theo yêu cầu khoa học.
- Hỗ trợ 100% thuốc thú y, thuốc thủy sản.
b) Đối với giống cây, giống con đưa vào mô hình sản xuất trình diễn, mô hình sản xuất mở rộng:
- Hỗ trợ 50% kinh phí mua giống cây, con.
- Hỗ trợ 50% phân bón, chế phẩm sinh học, thuốc bảo vệ thực vật: là loại đặc chủng hoặc theo yêu cầu khoa học.
- Hỗ trợ 50% thuốc thú y, thuốc thủy sản.</t>
  </si>
  <si>
    <t>Buổi/Nhiệm vụ</t>
  </si>
  <si>
    <t>Chủ trì</t>
  </si>
  <si>
    <t>Thư ký</t>
  </si>
  <si>
    <t>Buổi</t>
  </si>
  <si>
    <t>2. Chi về tư vấn tuyển chọn, giao trực tiếp tổ chức, cá nhân chủ trì nhiệm vụ khoa học và công nghệ</t>
  </si>
  <si>
    <t>3. Chi tư vấn đánh giá nghiệm thu chính thức nhiệm vụ khoa học và công nghệ</t>
  </si>
  <si>
    <t>4. Chi thù lao chuyên gia xử lý các vấn đề kỹ thuật hỗ trợ cho hoạt động của Hội đồng.</t>
  </si>
  <si>
    <t>5. Hội thảo khoa học, tổng kết, đánh giá kết quả 1 năm thực hiện nhiệm vụ KH&amp;CN</t>
  </si>
  <si>
    <t>6. Họp Hội đồng Khoa học và Công nghệ tỉnh</t>
  </si>
  <si>
    <t>Chi hoạt động của tổ thẩm định kinh phí thực hiện nhiệm vụ khoa học và công nghệ</t>
  </si>
  <si>
    <t>Chi thù lao</t>
  </si>
  <si>
    <t>1. Tổ trưởng tổ thẩm định</t>
  </si>
  <si>
    <t>2. Thành viên tổ thẩm định</t>
  </si>
  <si>
    <t>3. Thư ký hành chính</t>
  </si>
  <si>
    <t>4. Đại biểu mời tham dự</t>
  </si>
  <si>
    <t>Chi hậu cần phục vụ hoạt động….</t>
  </si>
  <si>
    <t>Định mức xây dựng dự toán chi thuê chuyên gia tư vấn độc lập</t>
  </si>
  <si>
    <t>Chi thông báo tuyển chọn…</t>
  </si>
  <si>
    <t>Dự toán chi công tác kiểm tra…</t>
  </si>
  <si>
    <t>Chi hội nghị, hội thảo</t>
  </si>
  <si>
    <t>Các khoản chi khác liên quan…</t>
  </si>
  <si>
    <t>Số người</t>
  </si>
  <si>
    <t>Số tiền tăng</t>
  </si>
  <si>
    <t>I</t>
  </si>
  <si>
    <t>II</t>
  </si>
  <si>
    <t>III</t>
  </si>
  <si>
    <t>IV</t>
  </si>
  <si>
    <t>a. Chi họp Hội đồng tư vấn xác định nhiệm vụ khoa học và công nghệ</t>
  </si>
  <si>
    <t>b. Chi nhận xét đánh giá</t>
  </si>
  <si>
    <t>c. Chi thù lao xây dựng yêu cầu đặt hàng đối với các nhiệm vụ đề xuất thực hiện</t>
  </si>
  <si>
    <t>a. Chi họp Hội đồng tư vấn tuyển chọn, giao trực tiếp tổ chức, cá nhân chủ trì nhiệm vụ khoa học và công nghệ</t>
  </si>
  <si>
    <t>a. Chi họp Hội đồng nghiệm thu</t>
  </si>
  <si>
    <r>
      <rPr>
        <b/>
        <sz val="14"/>
        <color theme="1"/>
        <rFont val="Times New Roman"/>
        <family val="1"/>
      </rPr>
      <t>BÁO CÁO VỀ SỬA ĐỔI, ĐIỀU CHỈNH</t>
    </r>
    <r>
      <rPr>
        <b/>
        <sz val="11"/>
        <color theme="1"/>
        <rFont val="Times New Roman"/>
        <family val="1"/>
      </rPr>
      <t xml:space="preserve">
</t>
    </r>
    <r>
      <rPr>
        <b/>
        <i/>
        <sz val="11"/>
        <color theme="1"/>
        <rFont val="Times New Roman"/>
        <family val="1"/>
      </rPr>
      <t>Một số điều trong Quyết định số 20/2015/QĐ-UBND ngày 19/11/2015 của UBND tỉnh Hải Dương</t>
    </r>
  </si>
  <si>
    <r>
      <rPr>
        <b/>
        <sz val="11"/>
        <color theme="1"/>
        <rFont val="Times New Roman"/>
        <family val="1"/>
      </rPr>
      <t>Điều 3- Thông tư 03</t>
    </r>
    <r>
      <rPr>
        <sz val="11"/>
        <color theme="1"/>
        <rFont val="Times New Roman"/>
        <family val="1"/>
      </rPr>
      <t xml:space="preserve">
1. Tiền thù lao tham gia nhiệm vụ khoa học và công nghệ, gồm: tiền thù lao cho các thành viên tham gia thực hiện nhiệm vụ khoa học và công nghệ; tiền công lao động phổ thông hỗ trợ các công việc trong nội dung nghiên cứu; tiền thuê chuyên gia trong nước và chuyên gia ngoài nước phối hợp trong quá trình nghiên cứu và thực hiện nhiệm vụ khoa học và công nghệ.
Các chức danh tham gia thực hiện nhiệm vụ khoa học và công nghệ; tiêu chí xác định chuyên gia trong nước và ngoài nước phối hợp trong quá trình nghiên cứu, thực hiện nhiệm vụ khoa học và công nghệ thực hiện theo hướng dẫn của Bộ Khoa học và Công nghệ.
2. Chi mua nguyên liệu, nhiên liệu, vật liệu, mẫu vật, dụng cụ, phụ tùng, vật rẻ tiền mau hỏng, năng lượng, tài liệu, số liệu, sách, báo, tạp chí tham khảo, quyền sở hữu và sử dụng đối tượng của quyền sở hữu trí tuệ phục vụ hoạt động nghiên cứu.
3. Chi sửa chữa, mua sắm, thuê tài sản (hoặc cơ sở vật chất, trang thiết bị) phục vụ trực tiếp cho hoạt động nghiên cứu khoa học của nhiệm vụ khoa học và công nghệ.
4. Chi hội nghị, hội thảo khoa học, diễn đàn, tọa đàm khoa học, công tác phí trong nước, hợp tác quốc tế (đoàn ra, đoàn vào) phục vụ hoạt động nghiên cứu.
5. Chi trả dịch vụ thuê ngoài phục vụ hoạt động nghiên cứu.
6. Chi điều tra, khảo sát thu thập số liệu.
7. Chi văn phòng phẩm, thông tin liên lạc, in ấn phục vụ hoạt động nghiên cứu.
8. Chi tự đánh giá kết quả thực hiện nhiệm vụ khoa học và công nghệ (nếu có).
9. Chi quản lý chung nhiệm vụ khoa học và công nghệ nhằm đảm bảo yêu cầu quản lý trong triển khai thực hiện nhiệm vụ khoa học và công nghệ.
10. Chi khác có liên quan trực tiếp đến triển khai thực hiện nhiệm vụ khoa học và công nghệ.</t>
    </r>
  </si>
  <si>
    <t>Số cuộc</t>
  </si>
  <si>
    <t>Tổng số tiền</t>
  </si>
  <si>
    <t>Chi nghiệp vụ quản lý ( nguồn 12)</t>
  </si>
  <si>
    <t>Tổng</t>
  </si>
  <si>
    <t>BIỂU DỰ KIẾN KINH PHÍ TĂNG THÊM DO THỰC HIỆN CHÍNH SÁCH MỚI</t>
  </si>
  <si>
    <t>Chênh lệch giữa TT 03 và QĐ số 20/2015/QĐ-UBND</t>
  </si>
  <si>
    <t>Đơn vị tính</t>
  </si>
  <si>
    <t>Trả công lao động</t>
  </si>
  <si>
    <t>Chủ nhiệm đề tài</t>
  </si>
  <si>
    <t>Nguyên vật liệu, năng lượng</t>
  </si>
  <si>
    <t>Hỗ trợ 50% tiền mua giống ngô đường Thái Ngọt số 2 (20ha x 10kg/ha x900.000đ/kg)</t>
  </si>
  <si>
    <t>Hỗ trợ bằng tiền thuốc BVTV</t>
  </si>
  <si>
    <t>Chi khác</t>
  </si>
  <si>
    <t>Quản lý chung</t>
  </si>
  <si>
    <t>Nghiệm thu cấp cơ sở</t>
  </si>
  <si>
    <t>Tập huấn</t>
  </si>
  <si>
    <t>Hội thảo đầu bờ</t>
  </si>
  <si>
    <t>Hội thảo lựa chọn địa điểm</t>
  </si>
  <si>
    <t>Hội thảo tiến độ</t>
  </si>
  <si>
    <t>Hội thảo khoa học hoàn thiện quy trình</t>
  </si>
  <si>
    <t>Tuyên truyền</t>
  </si>
  <si>
    <t>Xăng xe, thuê xe</t>
  </si>
  <si>
    <t>Văn phòng phẩm, phô tô, in ấn</t>
  </si>
  <si>
    <t>Thẩm định giá, tư vấn đấu thầu</t>
  </si>
  <si>
    <t>Tổng số tiền tăng thêm</t>
  </si>
  <si>
    <t>A</t>
  </si>
  <si>
    <t>Tổng A+B</t>
  </si>
  <si>
    <t>B</t>
  </si>
  <si>
    <t>Thành viên chính (03)</t>
  </si>
  <si>
    <t>Thành viên (03)</t>
  </si>
  <si>
    <t>Nhân viên hỗ trợ (03)</t>
  </si>
  <si>
    <t>Đơn vị tính: đồng</t>
  </si>
  <si>
    <t>Số hội đồng/
buổi/
nhiệm vụ</t>
  </si>
  <si>
    <t>SỞ KHOA HỌC VÀ CÔNG NGHỆ</t>
  </si>
  <si>
    <t>(Kèm theo Báo cáo số       /BC-SKHCN ngày      tháng     năm 2023 của Sở Khoa học và Công nghệ)</t>
  </si>
  <si>
    <r>
      <rPr>
        <b/>
        <sz val="11"/>
        <color theme="1"/>
        <rFont val="Times New Roman"/>
        <family val="1"/>
      </rPr>
      <t>Nhiệm vụ khoa học và công nghệ</t>
    </r>
    <r>
      <rPr>
        <sz val="11"/>
        <color theme="1"/>
        <rFont val="Times New Roman"/>
        <family val="1"/>
      </rPr>
      <t xml:space="preserve"> (thời gian thực hiện là 1 năm; 01 chủ nhiệm, 01 thư ký, 03 thành viên chính, 03 thành viên, 03 nhân viên kỹ thuật/hỗ trợ; nội dung thực hiện: 03 nội dung)</t>
    </r>
  </si>
  <si>
    <t>Buổi/
Nhiệm vụ</t>
  </si>
  <si>
    <t xml:space="preserve">Thông tư số 03/2023 </t>
  </si>
  <si>
    <t>Số tiền tăng thêm do thực hiện Chính sách mới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</si>
</sst>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color rgb="FF000000"/>
      <name val="Times New Roman"/>
      <family val="1"/>
    </font>
    <font>
      <b/>
      <sz val="11"/>
      <color rgb="FF000000"/>
      <name val="Times New Roman"/>
      <family val="1"/>
    </font>
    <font>
      <b/>
      <i/>
      <sz val="11"/>
      <color theme="1"/>
      <name val="Times New Roman"/>
      <family val="1"/>
    </font>
    <font>
      <b/>
      <i/>
      <sz val="11"/>
      <color rgb="FF000000"/>
      <name val="Times New Roman"/>
      <family val="1"/>
    </font>
    <font>
      <b/>
      <u/>
      <sz val="11"/>
      <color theme="1"/>
      <name val="Times New Roman"/>
      <family val="1"/>
    </font>
    <font>
      <b/>
      <sz val="14"/>
      <color theme="1"/>
      <name val="Times New Roman"/>
      <family val="1"/>
    </font>
    <font>
      <b/>
      <sz val="10"/>
      <color theme="1"/>
      <name val="Times New Roman"/>
      <family val="1"/>
    </font>
    <font>
      <sz val="10"/>
      <color theme="1"/>
      <name val="Times New Roman"/>
      <family val="1"/>
    </font>
    <font>
      <i/>
      <sz val="11"/>
      <color theme="1"/>
      <name val="Times New Roman"/>
      <family val="1"/>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2">
    <xf numFmtId="0" fontId="0" fillId="0" borderId="0"/>
    <xf numFmtId="43" fontId="1" fillId="0" borderId="0" applyFont="0" applyFill="0" applyBorder="0" applyAlignment="0" applyProtection="0"/>
  </cellStyleXfs>
  <cellXfs count="98">
    <xf numFmtId="0" fontId="0" fillId="0" borderId="0" xfId="0"/>
    <xf numFmtId="0" fontId="3" fillId="0" borderId="1" xfId="0" applyFont="1" applyBorder="1" applyAlignment="1">
      <alignment horizontal="center" vertical="center" wrapText="1"/>
    </xf>
    <xf numFmtId="0" fontId="2" fillId="0" borderId="0" xfId="0" applyFont="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right" vertical="center" wrapText="1"/>
    </xf>
    <xf numFmtId="3" fontId="4" fillId="2" borderId="1" xfId="0" applyNumberFormat="1" applyFont="1" applyFill="1" applyBorder="1" applyAlignment="1">
      <alignment horizontal="right" vertical="center" wrapText="1"/>
    </xf>
    <xf numFmtId="0" fontId="5" fillId="2" borderId="1" xfId="0" applyFont="1" applyFill="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justify"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 xfId="0" quotePrefix="1" applyFont="1" applyBorder="1" applyAlignment="1">
      <alignment vertical="center" wrapText="1"/>
    </xf>
    <xf numFmtId="164" fontId="3" fillId="0" borderId="1" xfId="0" applyNumberFormat="1" applyFont="1" applyBorder="1" applyAlignment="1">
      <alignment vertical="center"/>
    </xf>
    <xf numFmtId="164" fontId="2" fillId="0" borderId="1" xfId="1" applyNumberFormat="1" applyFont="1" applyBorder="1" applyAlignment="1">
      <alignment vertical="center"/>
    </xf>
    <xf numFmtId="164" fontId="2" fillId="0" borderId="1" xfId="0" applyNumberFormat="1" applyFont="1" applyBorder="1" applyAlignment="1">
      <alignment vertical="center"/>
    </xf>
    <xf numFmtId="0" fontId="3" fillId="0" borderId="1"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0" fontId="3" fillId="0" borderId="1" xfId="0" applyFont="1" applyBorder="1" applyAlignment="1">
      <alignment vertical="center" wrapText="1"/>
    </xf>
    <xf numFmtId="3" fontId="3" fillId="0" borderId="1" xfId="0" applyNumberFormat="1" applyFont="1" applyBorder="1" applyAlignment="1">
      <alignment vertical="center"/>
    </xf>
    <xf numFmtId="3" fontId="2" fillId="0" borderId="1" xfId="0" applyNumberFormat="1" applyFont="1" applyBorder="1" applyAlignment="1">
      <alignment vertical="center"/>
    </xf>
    <xf numFmtId="0" fontId="3" fillId="0" borderId="1" xfId="0" applyFont="1" applyBorder="1" applyAlignment="1">
      <alignment horizontal="center" vertical="center"/>
    </xf>
    <xf numFmtId="0" fontId="6" fillId="0" borderId="1" xfId="0" applyFont="1" applyBorder="1" applyAlignment="1">
      <alignment vertical="center" wrapText="1"/>
    </xf>
    <xf numFmtId="0" fontId="7" fillId="2" borderId="1" xfId="0" applyFont="1" applyFill="1" applyBorder="1" applyAlignment="1">
      <alignment vertical="center" wrapText="1"/>
    </xf>
    <xf numFmtId="3" fontId="2" fillId="0" borderId="0" xfId="0" applyNumberFormat="1" applyFont="1" applyAlignment="1">
      <alignment vertical="center"/>
    </xf>
    <xf numFmtId="3" fontId="3" fillId="0" borderId="0" xfId="0" applyNumberFormat="1" applyFont="1" applyAlignment="1">
      <alignment vertical="center"/>
    </xf>
    <xf numFmtId="2" fontId="3"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3" fontId="2" fillId="0" borderId="1" xfId="0" applyNumberFormat="1" applyFont="1" applyBorder="1" applyAlignment="1">
      <alignment vertical="center" wrapText="1"/>
    </xf>
    <xf numFmtId="3" fontId="2" fillId="0" borderId="1" xfId="1" applyNumberFormat="1" applyFont="1" applyBorder="1" applyAlignment="1">
      <alignment vertical="center" wrapText="1"/>
    </xf>
    <xf numFmtId="2" fontId="8" fillId="0" borderId="1" xfId="0" applyNumberFormat="1" applyFont="1" applyBorder="1" applyAlignment="1">
      <alignment vertical="center" wrapText="1"/>
    </xf>
    <xf numFmtId="2" fontId="8" fillId="0" borderId="1" xfId="0" applyNumberFormat="1" applyFont="1" applyBorder="1" applyAlignment="1">
      <alignment horizontal="center" vertical="center" wrapText="1"/>
    </xf>
    <xf numFmtId="3" fontId="8" fillId="0" borderId="1" xfId="0" applyNumberFormat="1"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2" fontId="10" fillId="0" borderId="1" xfId="0" applyNumberFormat="1" applyFont="1" applyBorder="1" applyAlignment="1">
      <alignment horizontal="center" vertical="center" wrapText="1"/>
    </xf>
    <xf numFmtId="3" fontId="2" fillId="0" borderId="1" xfId="1"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horizontal="right" vertical="center"/>
    </xf>
    <xf numFmtId="3" fontId="2" fillId="0" borderId="1" xfId="0" applyNumberFormat="1" applyFont="1" applyBorder="1" applyAlignment="1">
      <alignment horizontal="right" vertical="center"/>
    </xf>
    <xf numFmtId="3" fontId="10" fillId="0" borderId="1" xfId="1" applyNumberFormat="1" applyFont="1" applyFill="1" applyBorder="1" applyAlignment="1">
      <alignment horizontal="right" vertical="center"/>
    </xf>
    <xf numFmtId="3" fontId="3" fillId="0" borderId="1" xfId="1" applyNumberFormat="1" applyFont="1" applyBorder="1" applyAlignment="1">
      <alignment horizontal="right" vertical="center" wrapText="1"/>
    </xf>
    <xf numFmtId="0" fontId="2" fillId="0" borderId="1" xfId="0" applyFont="1" applyBorder="1" applyAlignment="1">
      <alignment horizontal="right" vertical="center"/>
    </xf>
    <xf numFmtId="164" fontId="2" fillId="0" borderId="1" xfId="1" applyNumberFormat="1" applyFont="1" applyBorder="1" applyAlignment="1">
      <alignment horizontal="right" vertical="center"/>
    </xf>
    <xf numFmtId="164" fontId="2" fillId="0" borderId="1" xfId="0" applyNumberFormat="1" applyFont="1" applyBorder="1" applyAlignment="1">
      <alignment horizontal="right" vertical="center"/>
    </xf>
    <xf numFmtId="0" fontId="3" fillId="0" borderId="1" xfId="0" applyFont="1" applyBorder="1" applyAlignment="1">
      <alignment horizontal="right" vertical="center"/>
    </xf>
    <xf numFmtId="164" fontId="3" fillId="0" borderId="1" xfId="0" applyNumberFormat="1" applyFont="1" applyBorder="1" applyAlignment="1">
      <alignment horizontal="right" vertical="center"/>
    </xf>
    <xf numFmtId="3" fontId="6" fillId="0" borderId="1" xfId="0" applyNumberFormat="1" applyFont="1" applyBorder="1" applyAlignment="1">
      <alignment horizontal="right" vertical="center"/>
    </xf>
    <xf numFmtId="0" fontId="6" fillId="0" borderId="1" xfId="0" applyFont="1" applyBorder="1" applyAlignment="1">
      <alignment horizontal="right" vertical="center"/>
    </xf>
    <xf numFmtId="3" fontId="5" fillId="2" borderId="1" xfId="0"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right" vertical="center" wrapText="1"/>
    </xf>
    <xf numFmtId="164" fontId="3" fillId="0" borderId="1" xfId="1" applyNumberFormat="1" applyFont="1" applyBorder="1" applyAlignment="1">
      <alignment horizontal="right" vertical="center"/>
    </xf>
    <xf numFmtId="0" fontId="6" fillId="0" borderId="1" xfId="0" applyFont="1" applyBorder="1" applyAlignment="1">
      <alignment horizontal="center" vertical="center"/>
    </xf>
    <xf numFmtId="164" fontId="6" fillId="0" borderId="1" xfId="1" applyNumberFormat="1" applyFont="1" applyBorder="1" applyAlignment="1">
      <alignment horizontal="right" vertical="center"/>
    </xf>
    <xf numFmtId="164" fontId="6" fillId="0" borderId="1" xfId="0" applyNumberFormat="1" applyFont="1" applyBorder="1" applyAlignment="1">
      <alignment horizontal="right" vertical="center"/>
    </xf>
    <xf numFmtId="2" fontId="2" fillId="0" borderId="1" xfId="0" applyNumberFormat="1" applyFont="1" applyBorder="1" applyAlignment="1">
      <alignment horizontal="justify" vertical="center" wrapText="1"/>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6" fillId="0" borderId="1" xfId="0" applyFont="1" applyBorder="1" applyAlignment="1">
      <alignment horizontal="justify" vertical="center" wrapText="1"/>
    </xf>
    <xf numFmtId="3" fontId="3"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3" fontId="6"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3" fillId="0" borderId="1" xfId="1" applyNumberFormat="1" applyFont="1" applyBorder="1"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xf>
    <xf numFmtId="0" fontId="2" fillId="0" borderId="7" xfId="0" applyFont="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400050</xdr:colOff>
      <xdr:row>2</xdr:row>
      <xdr:rowOff>257175</xdr:rowOff>
    </xdr:from>
    <xdr:to>
      <xdr:col>5</xdr:col>
      <xdr:colOff>219075</xdr:colOff>
      <xdr:row>2</xdr:row>
      <xdr:rowOff>257175</xdr:rowOff>
    </xdr:to>
    <xdr:cxnSp macro="">
      <xdr:nvCxnSpPr>
        <xdr:cNvPr id="3" name="Straight Connector 2">
          <a:extLst>
            <a:ext uri="{FF2B5EF4-FFF2-40B4-BE49-F238E27FC236}">
              <a16:creationId xmlns:a16="http://schemas.microsoft.com/office/drawing/2014/main" id="{00000000-0008-0000-0100-000003000000}"/>
            </a:ext>
          </a:extLst>
        </xdr:cNvPr>
        <xdr:cNvCxnSpPr/>
      </xdr:nvCxnSpPr>
      <xdr:spPr>
        <a:xfrm>
          <a:off x="3038475" y="742950"/>
          <a:ext cx="21907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7"/>
  <sheetViews>
    <sheetView topLeftCell="A4" zoomScale="85" zoomScaleNormal="85" workbookViewId="0">
      <selection activeCell="C8" sqref="C8"/>
    </sheetView>
  </sheetViews>
  <sheetFormatPr defaultColWidth="9.109375" defaultRowHeight="13.8" x14ac:dyDescent="0.3"/>
  <cols>
    <col min="1" max="1" width="10.44140625" style="10" customWidth="1"/>
    <col min="2" max="2" width="40" style="11" customWidth="1"/>
    <col min="3" max="3" width="12.5546875" style="11" customWidth="1"/>
    <col min="4" max="4" width="47.33203125" style="2" customWidth="1"/>
    <col min="5" max="5" width="42.44140625" style="2" customWidth="1"/>
    <col min="6" max="7" width="10.5546875" style="2" customWidth="1"/>
    <col min="8" max="10" width="11.88671875" style="2" customWidth="1"/>
    <col min="11" max="11" width="17.33203125" style="11" customWidth="1"/>
    <col min="12" max="16384" width="9.109375" style="2"/>
  </cols>
  <sheetData>
    <row r="1" spans="1:11" x14ac:dyDescent="0.3">
      <c r="A1" s="87" t="s">
        <v>0</v>
      </c>
      <c r="B1" s="87"/>
      <c r="C1" s="87"/>
    </row>
    <row r="2" spans="1:11" x14ac:dyDescent="0.3">
      <c r="A2" s="88" t="s">
        <v>1</v>
      </c>
      <c r="B2" s="88"/>
      <c r="C2" s="88"/>
    </row>
    <row r="4" spans="1:11" ht="51" customHeight="1" x14ac:dyDescent="0.3">
      <c r="A4" s="83" t="s">
        <v>104</v>
      </c>
      <c r="B4" s="83"/>
      <c r="C4" s="83"/>
      <c r="D4" s="83"/>
      <c r="E4" s="83"/>
      <c r="F4" s="83"/>
      <c r="G4" s="83"/>
      <c r="H4" s="83"/>
      <c r="I4" s="83"/>
      <c r="J4" s="83"/>
      <c r="K4" s="83"/>
    </row>
    <row r="5" spans="1:11" ht="24" customHeight="1" x14ac:dyDescent="0.3">
      <c r="B5" s="2" t="s">
        <v>7</v>
      </c>
    </row>
    <row r="6" spans="1:11" s="8" customFormat="1" ht="37.5" customHeight="1" x14ac:dyDescent="0.3">
      <c r="A6" s="1" t="s">
        <v>2</v>
      </c>
      <c r="B6" s="1" t="s">
        <v>3</v>
      </c>
      <c r="C6" s="1"/>
      <c r="D6" s="1" t="s">
        <v>4</v>
      </c>
      <c r="E6" s="1" t="s">
        <v>5</v>
      </c>
      <c r="F6" s="1" t="s">
        <v>20</v>
      </c>
      <c r="G6" s="1" t="s">
        <v>93</v>
      </c>
      <c r="H6" s="1" t="s">
        <v>94</v>
      </c>
      <c r="I6" s="1" t="s">
        <v>106</v>
      </c>
      <c r="J6" s="1" t="s">
        <v>107</v>
      </c>
      <c r="K6" s="1" t="s">
        <v>6</v>
      </c>
    </row>
    <row r="7" spans="1:11" ht="329.25" customHeight="1" x14ac:dyDescent="0.3">
      <c r="A7" s="84" t="s">
        <v>95</v>
      </c>
      <c r="B7" s="91" t="s">
        <v>8</v>
      </c>
      <c r="C7" s="15"/>
      <c r="D7" s="89" t="s">
        <v>105</v>
      </c>
      <c r="E7" s="90"/>
      <c r="F7" s="12"/>
      <c r="G7" s="12"/>
      <c r="H7" s="12"/>
      <c r="I7" s="12"/>
      <c r="J7" s="12"/>
      <c r="K7" s="14" t="s">
        <v>9</v>
      </c>
    </row>
    <row r="8" spans="1:11" ht="207" x14ac:dyDescent="0.3">
      <c r="A8" s="85"/>
      <c r="B8" s="93"/>
      <c r="C8" s="14"/>
      <c r="D8" s="16" t="s">
        <v>10</v>
      </c>
      <c r="E8" s="12"/>
      <c r="F8" s="12"/>
      <c r="G8" s="12"/>
      <c r="H8" s="12"/>
      <c r="I8" s="12"/>
      <c r="J8" s="12"/>
      <c r="K8" s="14"/>
    </row>
    <row r="9" spans="1:11" ht="41.4" x14ac:dyDescent="0.3">
      <c r="A9" s="26" t="s">
        <v>96</v>
      </c>
      <c r="B9" s="23" t="s">
        <v>11</v>
      </c>
      <c r="C9" s="14"/>
      <c r="D9" s="12"/>
      <c r="E9" s="12"/>
      <c r="F9" s="12"/>
      <c r="G9" s="12"/>
      <c r="H9" s="12"/>
      <c r="I9" s="12"/>
      <c r="J9" s="12"/>
      <c r="K9" s="14"/>
    </row>
    <row r="10" spans="1:11" ht="27.6" x14ac:dyDescent="0.3">
      <c r="A10" s="13"/>
      <c r="B10" s="14" t="s">
        <v>12</v>
      </c>
      <c r="C10" s="14"/>
      <c r="D10" s="12"/>
      <c r="E10" s="12"/>
      <c r="F10" s="12"/>
      <c r="G10" s="12"/>
      <c r="H10" s="12"/>
      <c r="I10" s="12"/>
      <c r="J10" s="12"/>
      <c r="K10" s="14" t="s">
        <v>13</v>
      </c>
    </row>
    <row r="11" spans="1:11" ht="27.6" x14ac:dyDescent="0.3">
      <c r="A11" s="13"/>
      <c r="B11" s="14" t="s">
        <v>14</v>
      </c>
      <c r="C11" s="14"/>
      <c r="D11" s="12"/>
      <c r="E11" s="12"/>
      <c r="F11" s="12"/>
      <c r="G11" s="12"/>
      <c r="H11" s="12"/>
      <c r="I11" s="12"/>
      <c r="J11" s="12"/>
      <c r="K11" s="14" t="s">
        <v>13</v>
      </c>
    </row>
    <row r="12" spans="1:11" ht="27.6" x14ac:dyDescent="0.3">
      <c r="A12" s="13"/>
      <c r="B12" s="14" t="s">
        <v>15</v>
      </c>
      <c r="C12" s="14"/>
      <c r="D12" s="12"/>
      <c r="E12" s="12"/>
      <c r="F12" s="12"/>
      <c r="G12" s="12"/>
      <c r="H12" s="12"/>
      <c r="I12" s="12"/>
      <c r="J12" s="12"/>
      <c r="K12" s="14" t="s">
        <v>13</v>
      </c>
    </row>
    <row r="13" spans="1:11" ht="55.2" x14ac:dyDescent="0.3">
      <c r="A13" s="13"/>
      <c r="B13" s="14" t="s">
        <v>16</v>
      </c>
      <c r="C13" s="14"/>
      <c r="D13" s="12"/>
      <c r="E13" s="12"/>
      <c r="F13" s="12"/>
      <c r="G13" s="12"/>
      <c r="H13" s="12"/>
      <c r="I13" s="12"/>
      <c r="J13" s="12"/>
      <c r="K13" s="14" t="s">
        <v>21</v>
      </c>
    </row>
    <row r="14" spans="1:11" x14ac:dyDescent="0.3">
      <c r="A14" s="13"/>
      <c r="B14" s="14" t="s">
        <v>24</v>
      </c>
      <c r="C14" s="14"/>
      <c r="D14" s="12"/>
      <c r="E14" s="12"/>
      <c r="F14" s="12"/>
      <c r="G14" s="12"/>
      <c r="H14" s="17">
        <f>SUM(H15:H19)</f>
        <v>14500000</v>
      </c>
      <c r="I14" s="17"/>
      <c r="J14" s="17"/>
      <c r="K14" s="14"/>
    </row>
    <row r="15" spans="1:11" x14ac:dyDescent="0.3">
      <c r="A15" s="13"/>
      <c r="B15" s="14" t="s">
        <v>22</v>
      </c>
      <c r="C15" s="14"/>
      <c r="D15" s="18">
        <v>600000</v>
      </c>
      <c r="E15" s="18">
        <v>2000000</v>
      </c>
      <c r="F15" s="19">
        <f>E15-D15</f>
        <v>1400000</v>
      </c>
      <c r="G15" s="19">
        <v>1</v>
      </c>
      <c r="H15" s="19">
        <f>F15*G15</f>
        <v>1400000</v>
      </c>
      <c r="I15" s="19"/>
      <c r="J15" s="19"/>
      <c r="K15" s="14" t="s">
        <v>21</v>
      </c>
    </row>
    <row r="16" spans="1:11" x14ac:dyDescent="0.3">
      <c r="A16" s="13"/>
      <c r="B16" s="14" t="s">
        <v>23</v>
      </c>
      <c r="C16" s="14"/>
      <c r="D16" s="18">
        <v>300000</v>
      </c>
      <c r="E16" s="18">
        <v>500000</v>
      </c>
      <c r="F16" s="19">
        <f t="shared" ref="F16:F19" si="0">E16-D16</f>
        <v>200000</v>
      </c>
      <c r="G16" s="19">
        <v>1</v>
      </c>
      <c r="H16" s="19">
        <f t="shared" ref="H16:H19" si="1">F16*G16</f>
        <v>200000</v>
      </c>
      <c r="I16" s="19"/>
      <c r="J16" s="19"/>
      <c r="K16" s="14"/>
    </row>
    <row r="17" spans="1:11" ht="27.6" x14ac:dyDescent="0.3">
      <c r="A17" s="13"/>
      <c r="B17" s="14" t="s">
        <v>17</v>
      </c>
      <c r="C17" s="14"/>
      <c r="D17" s="18">
        <v>1200000</v>
      </c>
      <c r="E17" s="18">
        <v>3000000</v>
      </c>
      <c r="F17" s="19">
        <f t="shared" si="0"/>
        <v>1800000</v>
      </c>
      <c r="G17" s="19">
        <v>3</v>
      </c>
      <c r="H17" s="19">
        <f t="shared" si="1"/>
        <v>5400000</v>
      </c>
      <c r="I17" s="19"/>
      <c r="J17" s="19"/>
      <c r="K17" s="14"/>
    </row>
    <row r="18" spans="1:11" x14ac:dyDescent="0.3">
      <c r="A18" s="13"/>
      <c r="B18" s="14" t="s">
        <v>18</v>
      </c>
      <c r="C18" s="14"/>
      <c r="D18" s="18">
        <v>800000</v>
      </c>
      <c r="E18" s="18">
        <v>1500000</v>
      </c>
      <c r="F18" s="19">
        <f t="shared" si="0"/>
        <v>700000</v>
      </c>
      <c r="G18" s="19">
        <v>3</v>
      </c>
      <c r="H18" s="19"/>
      <c r="I18" s="19"/>
      <c r="J18" s="19"/>
      <c r="K18" s="14"/>
    </row>
    <row r="19" spans="1:11" x14ac:dyDescent="0.3">
      <c r="A19" s="13"/>
      <c r="B19" s="14" t="s">
        <v>19</v>
      </c>
      <c r="C19" s="14"/>
      <c r="D19" s="18">
        <v>150000</v>
      </c>
      <c r="E19" s="18">
        <v>300000</v>
      </c>
      <c r="F19" s="19">
        <f t="shared" si="0"/>
        <v>150000</v>
      </c>
      <c r="G19" s="19">
        <v>50</v>
      </c>
      <c r="H19" s="19">
        <f t="shared" si="1"/>
        <v>7500000</v>
      </c>
      <c r="I19" s="19"/>
      <c r="J19" s="19"/>
      <c r="K19" s="14"/>
    </row>
    <row r="20" spans="1:11" x14ac:dyDescent="0.3">
      <c r="A20" s="13"/>
      <c r="B20" s="14" t="s">
        <v>27</v>
      </c>
      <c r="C20" s="14"/>
      <c r="D20" s="12"/>
      <c r="E20" s="12"/>
      <c r="F20" s="12"/>
      <c r="G20" s="12"/>
      <c r="H20" s="12"/>
      <c r="I20" s="12"/>
      <c r="J20" s="12"/>
      <c r="K20" s="14" t="s">
        <v>13</v>
      </c>
    </row>
    <row r="21" spans="1:11" x14ac:dyDescent="0.3">
      <c r="A21" s="13"/>
      <c r="B21" s="14" t="s">
        <v>25</v>
      </c>
      <c r="C21" s="14"/>
      <c r="D21" s="18">
        <v>300000</v>
      </c>
      <c r="E21" s="12"/>
      <c r="F21" s="12"/>
      <c r="G21" s="12"/>
      <c r="H21" s="12"/>
      <c r="I21" s="12"/>
      <c r="J21" s="12"/>
      <c r="K21" s="14"/>
    </row>
    <row r="22" spans="1:11" x14ac:dyDescent="0.3">
      <c r="A22" s="13"/>
      <c r="B22" s="14" t="s">
        <v>26</v>
      </c>
      <c r="C22" s="14"/>
      <c r="D22" s="18">
        <v>200000</v>
      </c>
      <c r="E22" s="12"/>
      <c r="F22" s="12"/>
      <c r="G22" s="12"/>
      <c r="H22" s="12"/>
      <c r="I22" s="12"/>
      <c r="J22" s="12"/>
      <c r="K22" s="14"/>
    </row>
    <row r="23" spans="1:11" x14ac:dyDescent="0.3">
      <c r="A23" s="13"/>
      <c r="B23" s="14" t="s">
        <v>19</v>
      </c>
      <c r="C23" s="14"/>
      <c r="D23" s="18">
        <v>150000</v>
      </c>
      <c r="E23" s="12"/>
      <c r="F23" s="12"/>
      <c r="G23" s="12"/>
      <c r="H23" s="12"/>
      <c r="I23" s="12"/>
      <c r="J23" s="12"/>
      <c r="K23" s="14"/>
    </row>
    <row r="24" spans="1:11" x14ac:dyDescent="0.3">
      <c r="A24" s="13"/>
      <c r="B24" s="14" t="s">
        <v>28</v>
      </c>
      <c r="C24" s="14"/>
      <c r="D24" s="12"/>
      <c r="E24" s="12"/>
      <c r="F24" s="12"/>
      <c r="G24" s="12"/>
      <c r="H24" s="12"/>
      <c r="I24" s="12"/>
      <c r="J24" s="12"/>
      <c r="K24" s="14" t="s">
        <v>21</v>
      </c>
    </row>
    <row r="25" spans="1:11" ht="27.6" x14ac:dyDescent="0.3">
      <c r="A25" s="13"/>
      <c r="B25" s="14" t="s">
        <v>30</v>
      </c>
      <c r="C25" s="14"/>
      <c r="D25" s="12"/>
      <c r="E25" s="12"/>
      <c r="F25" s="12"/>
      <c r="G25" s="12"/>
      <c r="H25" s="12"/>
      <c r="I25" s="12"/>
      <c r="J25" s="12"/>
      <c r="K25" s="14" t="s">
        <v>21</v>
      </c>
    </row>
    <row r="26" spans="1:11" ht="27.6" x14ac:dyDescent="0.3">
      <c r="A26" s="13"/>
      <c r="B26" s="14" t="s">
        <v>29</v>
      </c>
      <c r="C26" s="14"/>
      <c r="D26" s="12"/>
      <c r="E26" s="12"/>
      <c r="F26" s="12"/>
      <c r="G26" s="12"/>
      <c r="H26" s="12"/>
      <c r="I26" s="12"/>
      <c r="J26" s="12"/>
      <c r="K26" s="14" t="s">
        <v>21</v>
      </c>
    </row>
    <row r="27" spans="1:11" ht="357" customHeight="1" x14ac:dyDescent="0.3">
      <c r="A27" s="13"/>
      <c r="B27" s="14" t="s">
        <v>44</v>
      </c>
      <c r="C27" s="14"/>
      <c r="D27" s="14" t="s">
        <v>71</v>
      </c>
      <c r="E27" s="14" t="s">
        <v>45</v>
      </c>
      <c r="F27" s="12"/>
      <c r="G27" s="12"/>
      <c r="H27" s="12"/>
      <c r="I27" s="12"/>
      <c r="J27" s="12"/>
      <c r="K27" s="14" t="s">
        <v>13</v>
      </c>
    </row>
    <row r="28" spans="1:11" ht="30" customHeight="1" x14ac:dyDescent="0.3">
      <c r="A28" s="84" t="s">
        <v>97</v>
      </c>
      <c r="B28" s="91" t="s">
        <v>43</v>
      </c>
      <c r="C28" s="14"/>
      <c r="D28" s="12"/>
      <c r="E28" s="12"/>
      <c r="F28" s="12"/>
      <c r="G28" s="12"/>
      <c r="H28" s="12"/>
      <c r="I28" s="12"/>
      <c r="J28" s="12"/>
      <c r="K28" s="14" t="s">
        <v>13</v>
      </c>
    </row>
    <row r="29" spans="1:11" ht="71.25" customHeight="1" x14ac:dyDescent="0.3">
      <c r="A29" s="86"/>
      <c r="B29" s="92"/>
      <c r="C29" s="14"/>
      <c r="D29" s="81" t="s">
        <v>31</v>
      </c>
      <c r="E29" s="82"/>
      <c r="F29" s="12"/>
      <c r="G29" s="12"/>
      <c r="H29" s="12"/>
      <c r="I29" s="12"/>
      <c r="J29" s="12"/>
      <c r="K29" s="14"/>
    </row>
    <row r="30" spans="1:11" ht="21.75" customHeight="1" x14ac:dyDescent="0.3">
      <c r="A30" s="86"/>
      <c r="B30" s="92"/>
      <c r="C30" s="14"/>
      <c r="D30" s="81" t="s">
        <v>32</v>
      </c>
      <c r="E30" s="82"/>
      <c r="F30" s="12"/>
      <c r="G30" s="12"/>
      <c r="H30" s="12"/>
      <c r="I30" s="12"/>
      <c r="J30" s="12"/>
      <c r="K30" s="14"/>
    </row>
    <row r="31" spans="1:11" ht="23.25" customHeight="1" x14ac:dyDescent="0.3">
      <c r="A31" s="86"/>
      <c r="B31" s="92"/>
      <c r="C31" s="14"/>
      <c r="D31" s="81" t="s">
        <v>33</v>
      </c>
      <c r="E31" s="82"/>
      <c r="F31" s="12"/>
      <c r="G31" s="12"/>
      <c r="H31" s="12"/>
      <c r="I31" s="12"/>
      <c r="J31" s="12"/>
      <c r="K31" s="14"/>
    </row>
    <row r="32" spans="1:11" ht="38.25" customHeight="1" x14ac:dyDescent="0.3">
      <c r="A32" s="86"/>
      <c r="B32" s="92"/>
      <c r="C32" s="14"/>
      <c r="D32" s="81" t="s">
        <v>34</v>
      </c>
      <c r="E32" s="82"/>
      <c r="F32" s="12"/>
      <c r="G32" s="12"/>
      <c r="H32" s="12"/>
      <c r="I32" s="12"/>
      <c r="J32" s="12"/>
      <c r="K32" s="14"/>
    </row>
    <row r="33" spans="1:11" ht="36" customHeight="1" x14ac:dyDescent="0.3">
      <c r="A33" s="86"/>
      <c r="B33" s="92"/>
      <c r="C33" s="14"/>
      <c r="D33" s="81" t="s">
        <v>35</v>
      </c>
      <c r="E33" s="82"/>
      <c r="F33" s="12"/>
      <c r="G33" s="12"/>
      <c r="H33" s="12"/>
      <c r="I33" s="12"/>
      <c r="J33" s="12"/>
      <c r="K33" s="14"/>
    </row>
    <row r="34" spans="1:11" ht="33" customHeight="1" x14ac:dyDescent="0.3">
      <c r="A34" s="86"/>
      <c r="B34" s="92"/>
      <c r="C34" s="14"/>
      <c r="D34" s="81" t="s">
        <v>36</v>
      </c>
      <c r="E34" s="82"/>
      <c r="F34" s="12"/>
      <c r="G34" s="12"/>
      <c r="H34" s="12"/>
      <c r="I34" s="12"/>
      <c r="J34" s="12"/>
      <c r="K34" s="14"/>
    </row>
    <row r="35" spans="1:11" x14ac:dyDescent="0.3">
      <c r="A35" s="86"/>
      <c r="B35" s="92"/>
      <c r="C35" s="14"/>
      <c r="D35" s="81" t="s">
        <v>37</v>
      </c>
      <c r="E35" s="82"/>
      <c r="F35" s="12"/>
      <c r="G35" s="12"/>
      <c r="H35" s="12"/>
      <c r="I35" s="12"/>
      <c r="J35" s="12"/>
      <c r="K35" s="14"/>
    </row>
    <row r="36" spans="1:11" ht="24" customHeight="1" x14ac:dyDescent="0.3">
      <c r="A36" s="86"/>
      <c r="B36" s="92"/>
      <c r="C36" s="14"/>
      <c r="D36" s="81" t="s">
        <v>38</v>
      </c>
      <c r="E36" s="82"/>
      <c r="F36" s="12"/>
      <c r="G36" s="12"/>
      <c r="H36" s="12"/>
      <c r="I36" s="12"/>
      <c r="J36" s="12"/>
      <c r="K36" s="14"/>
    </row>
    <row r="37" spans="1:11" ht="40.5" customHeight="1" x14ac:dyDescent="0.3">
      <c r="A37" s="86"/>
      <c r="B37" s="92"/>
      <c r="C37" s="14"/>
      <c r="D37" s="81" t="s">
        <v>39</v>
      </c>
      <c r="E37" s="82"/>
      <c r="F37" s="12"/>
      <c r="G37" s="12"/>
      <c r="H37" s="12"/>
      <c r="I37" s="12"/>
      <c r="J37" s="12"/>
      <c r="K37" s="14"/>
    </row>
    <row r="38" spans="1:11" x14ac:dyDescent="0.3">
      <c r="A38" s="86"/>
      <c r="B38" s="92"/>
      <c r="C38" s="14"/>
      <c r="D38" s="81" t="s">
        <v>40</v>
      </c>
      <c r="E38" s="82"/>
      <c r="F38" s="12"/>
      <c r="G38" s="12"/>
      <c r="H38" s="12"/>
      <c r="I38" s="12"/>
      <c r="J38" s="12"/>
      <c r="K38" s="14"/>
    </row>
    <row r="39" spans="1:11" ht="33" customHeight="1" x14ac:dyDescent="0.3">
      <c r="A39" s="86"/>
      <c r="B39" s="92"/>
      <c r="C39" s="14"/>
      <c r="D39" s="81" t="s">
        <v>41</v>
      </c>
      <c r="E39" s="82"/>
      <c r="F39" s="12"/>
      <c r="G39" s="12"/>
      <c r="H39" s="12"/>
      <c r="I39" s="12"/>
      <c r="J39" s="12"/>
      <c r="K39" s="14"/>
    </row>
    <row r="40" spans="1:11" ht="24.75" customHeight="1" x14ac:dyDescent="0.3">
      <c r="A40" s="86"/>
      <c r="B40" s="92"/>
      <c r="C40" s="14"/>
      <c r="D40" s="81" t="s">
        <v>42</v>
      </c>
      <c r="E40" s="82"/>
      <c r="F40" s="12"/>
      <c r="G40" s="12"/>
      <c r="H40" s="12"/>
      <c r="I40" s="12"/>
      <c r="J40" s="12"/>
      <c r="K40" s="14"/>
    </row>
    <row r="41" spans="1:11" ht="25.5" customHeight="1" x14ac:dyDescent="0.3">
      <c r="A41" s="86"/>
      <c r="B41" s="92"/>
      <c r="C41" s="14"/>
      <c r="D41" s="20" t="s">
        <v>46</v>
      </c>
      <c r="E41" s="12"/>
      <c r="F41" s="12"/>
      <c r="G41" s="12"/>
      <c r="H41" s="12"/>
      <c r="I41" s="12"/>
      <c r="J41" s="12"/>
      <c r="K41" s="14"/>
    </row>
    <row r="42" spans="1:11" ht="41.4" x14ac:dyDescent="0.3">
      <c r="A42" s="86"/>
      <c r="B42" s="92"/>
      <c r="C42" s="14"/>
      <c r="D42" s="9" t="s">
        <v>47</v>
      </c>
      <c r="E42" s="12"/>
      <c r="F42" s="12"/>
      <c r="G42" s="12"/>
      <c r="H42" s="12"/>
      <c r="I42" s="12"/>
      <c r="J42" s="12"/>
      <c r="K42" s="14"/>
    </row>
    <row r="43" spans="1:11" ht="41.4" x14ac:dyDescent="0.3">
      <c r="A43" s="86"/>
      <c r="B43" s="92"/>
      <c r="C43" s="14"/>
      <c r="D43" s="9" t="s">
        <v>48</v>
      </c>
      <c r="E43" s="12"/>
      <c r="F43" s="12"/>
      <c r="G43" s="12"/>
      <c r="H43" s="12"/>
      <c r="I43" s="12"/>
      <c r="J43" s="12"/>
      <c r="K43" s="14"/>
    </row>
    <row r="44" spans="1:11" ht="41.4" x14ac:dyDescent="0.3">
      <c r="A44" s="86"/>
      <c r="B44" s="92"/>
      <c r="C44" s="14"/>
      <c r="D44" s="9" t="s">
        <v>49</v>
      </c>
      <c r="E44" s="12"/>
      <c r="F44" s="12"/>
      <c r="G44" s="21"/>
      <c r="H44" s="21"/>
      <c r="I44" s="21"/>
      <c r="J44" s="21"/>
      <c r="K44" s="22"/>
    </row>
    <row r="45" spans="1:11" ht="30.75" customHeight="1" x14ac:dyDescent="0.3">
      <c r="A45" s="86"/>
      <c r="B45" s="92"/>
      <c r="C45" s="14"/>
      <c r="D45" s="9" t="s">
        <v>50</v>
      </c>
      <c r="E45" s="12"/>
      <c r="F45" s="12"/>
      <c r="G45" s="12"/>
      <c r="H45" s="12"/>
      <c r="I45" s="12"/>
      <c r="J45" s="12"/>
      <c r="K45" s="14"/>
    </row>
    <row r="46" spans="1:11" ht="51" customHeight="1" x14ac:dyDescent="0.3">
      <c r="A46" s="85"/>
      <c r="B46" s="93"/>
      <c r="C46" s="14"/>
      <c r="D46" s="9" t="s">
        <v>51</v>
      </c>
      <c r="E46" s="12"/>
      <c r="F46" s="12"/>
      <c r="G46" s="12"/>
      <c r="H46" s="12"/>
      <c r="I46" s="12"/>
      <c r="J46" s="12"/>
      <c r="K46" s="14"/>
    </row>
    <row r="47" spans="1:11" ht="27.6" x14ac:dyDescent="0.3">
      <c r="A47" s="26" t="s">
        <v>98</v>
      </c>
      <c r="B47" s="23" t="s">
        <v>52</v>
      </c>
      <c r="C47" s="14"/>
      <c r="D47" s="12"/>
      <c r="E47" s="12"/>
      <c r="F47" s="12"/>
      <c r="G47" s="12"/>
      <c r="H47" s="12"/>
      <c r="I47" s="12"/>
      <c r="J47" s="12"/>
      <c r="K47" s="14" t="s">
        <v>21</v>
      </c>
    </row>
    <row r="48" spans="1:11" ht="27.6" x14ac:dyDescent="0.3">
      <c r="A48" s="26">
        <v>1</v>
      </c>
      <c r="B48" s="23" t="s">
        <v>53</v>
      </c>
      <c r="C48" s="14"/>
      <c r="D48" s="12"/>
      <c r="E48" s="12"/>
      <c r="F48" s="12"/>
      <c r="G48" s="12"/>
      <c r="H48" s="12"/>
      <c r="I48" s="12"/>
      <c r="J48" s="12"/>
      <c r="K48" s="14"/>
    </row>
    <row r="49" spans="1:11" ht="16.5" customHeight="1" x14ac:dyDescent="0.3">
      <c r="A49" s="13" t="s">
        <v>54</v>
      </c>
      <c r="B49" s="14" t="s">
        <v>55</v>
      </c>
      <c r="C49" s="14"/>
      <c r="D49" s="12"/>
      <c r="E49" s="12"/>
      <c r="F49" s="12"/>
      <c r="G49" s="12"/>
      <c r="H49" s="12"/>
      <c r="I49" s="12"/>
      <c r="J49" s="12"/>
      <c r="K49" s="14"/>
    </row>
    <row r="50" spans="1:11" ht="16.5" customHeight="1" x14ac:dyDescent="0.3">
      <c r="A50" s="13"/>
      <c r="B50" s="27" t="s">
        <v>56</v>
      </c>
      <c r="C50" s="14"/>
      <c r="D50" s="12"/>
      <c r="E50" s="12"/>
      <c r="F50" s="12"/>
      <c r="G50" s="12"/>
      <c r="H50" s="12"/>
      <c r="I50" s="12"/>
      <c r="J50" s="12"/>
      <c r="K50" s="14"/>
    </row>
    <row r="51" spans="1:11" ht="27.6" x14ac:dyDescent="0.3">
      <c r="A51" s="3"/>
      <c r="B51" s="4" t="s">
        <v>99</v>
      </c>
      <c r="C51" s="3" t="s">
        <v>57</v>
      </c>
      <c r="D51" s="5"/>
      <c r="E51" s="12"/>
      <c r="F51" s="12"/>
      <c r="G51" s="12"/>
      <c r="H51" s="24">
        <f>SUM(H52:H59)</f>
        <v>4500000</v>
      </c>
      <c r="I51" s="24">
        <v>20</v>
      </c>
      <c r="J51" s="24">
        <f>H51*I51</f>
        <v>90000000</v>
      </c>
      <c r="K51" s="14"/>
    </row>
    <row r="52" spans="1:11" ht="19.5" customHeight="1" x14ac:dyDescent="0.3">
      <c r="A52" s="3"/>
      <c r="B52" s="4" t="s">
        <v>58</v>
      </c>
      <c r="C52" s="3"/>
      <c r="D52" s="6">
        <v>800000</v>
      </c>
      <c r="E52" s="25">
        <v>1500000</v>
      </c>
      <c r="F52" s="25">
        <f>E52-D52</f>
        <v>700000</v>
      </c>
      <c r="G52" s="25">
        <v>1</v>
      </c>
      <c r="H52" s="25">
        <f>F52*G52</f>
        <v>700000</v>
      </c>
      <c r="I52" s="25"/>
      <c r="J52" s="25"/>
      <c r="K52" s="14"/>
    </row>
    <row r="53" spans="1:11" ht="19.5" customHeight="1" x14ac:dyDescent="0.3">
      <c r="A53" s="3"/>
      <c r="B53" s="4" t="s">
        <v>59</v>
      </c>
      <c r="C53" s="3"/>
      <c r="D53" s="6">
        <v>600000</v>
      </c>
      <c r="E53" s="25">
        <v>1000000</v>
      </c>
      <c r="F53" s="25">
        <f t="shared" ref="F53:F83" si="2">E53-D53</f>
        <v>400000</v>
      </c>
      <c r="G53" s="25">
        <v>1</v>
      </c>
      <c r="H53" s="25">
        <f t="shared" ref="H53:H56" si="3">F53*G53</f>
        <v>400000</v>
      </c>
      <c r="I53" s="25"/>
      <c r="J53" s="25"/>
      <c r="K53" s="14"/>
    </row>
    <row r="54" spans="1:11" ht="19.5" customHeight="1" x14ac:dyDescent="0.3">
      <c r="A54" s="3"/>
      <c r="B54" s="4" t="s">
        <v>60</v>
      </c>
      <c r="C54" s="3"/>
      <c r="D54" s="6"/>
      <c r="E54" s="25">
        <v>300000</v>
      </c>
      <c r="F54" s="25">
        <f t="shared" si="2"/>
        <v>300000</v>
      </c>
      <c r="G54" s="25">
        <v>1</v>
      </c>
      <c r="H54" s="25">
        <f t="shared" si="3"/>
        <v>300000</v>
      </c>
      <c r="I54" s="25"/>
      <c r="J54" s="25"/>
      <c r="K54" s="14"/>
    </row>
    <row r="55" spans="1:11" ht="19.5" customHeight="1" x14ac:dyDescent="0.3">
      <c r="A55" s="3"/>
      <c r="B55" s="4" t="s">
        <v>61</v>
      </c>
      <c r="C55" s="3"/>
      <c r="D55" s="6">
        <v>250000</v>
      </c>
      <c r="E55" s="25">
        <v>300000</v>
      </c>
      <c r="F55" s="25">
        <f t="shared" si="2"/>
        <v>50000</v>
      </c>
      <c r="G55" s="25">
        <v>1</v>
      </c>
      <c r="H55" s="25">
        <f t="shared" si="3"/>
        <v>50000</v>
      </c>
      <c r="I55" s="25"/>
      <c r="J55" s="25"/>
      <c r="K55" s="14"/>
    </row>
    <row r="56" spans="1:11" ht="19.5" customHeight="1" x14ac:dyDescent="0.3">
      <c r="A56" s="3"/>
      <c r="B56" s="4" t="s">
        <v>62</v>
      </c>
      <c r="C56" s="3"/>
      <c r="D56" s="6">
        <v>150000</v>
      </c>
      <c r="E56" s="25">
        <v>200000</v>
      </c>
      <c r="F56" s="25">
        <f t="shared" si="2"/>
        <v>50000</v>
      </c>
      <c r="G56" s="25">
        <v>15</v>
      </c>
      <c r="H56" s="25">
        <f t="shared" si="3"/>
        <v>750000</v>
      </c>
      <c r="I56" s="25"/>
      <c r="J56" s="25"/>
      <c r="K56" s="14"/>
    </row>
    <row r="57" spans="1:11" ht="33.75" customHeight="1" x14ac:dyDescent="0.3">
      <c r="A57" s="3"/>
      <c r="B57" s="4" t="s">
        <v>100</v>
      </c>
      <c r="C57" s="3" t="s">
        <v>64</v>
      </c>
      <c r="D57" s="6"/>
      <c r="E57" s="25"/>
      <c r="F57" s="25">
        <f t="shared" si="2"/>
        <v>0</v>
      </c>
      <c r="G57" s="25"/>
      <c r="H57" s="25"/>
      <c r="I57" s="25"/>
      <c r="J57" s="25"/>
      <c r="K57" s="14"/>
    </row>
    <row r="58" spans="1:11" x14ac:dyDescent="0.3">
      <c r="A58" s="3"/>
      <c r="B58" s="4" t="s">
        <v>65</v>
      </c>
      <c r="C58" s="3"/>
      <c r="D58" s="6">
        <v>200000</v>
      </c>
      <c r="E58" s="25">
        <v>500000</v>
      </c>
      <c r="F58" s="25">
        <f t="shared" si="2"/>
        <v>300000</v>
      </c>
      <c r="G58" s="25">
        <v>5</v>
      </c>
      <c r="H58" s="25">
        <f>F58*G58</f>
        <v>1500000</v>
      </c>
      <c r="I58" s="25"/>
      <c r="J58" s="25"/>
      <c r="K58" s="14"/>
    </row>
    <row r="59" spans="1:11" ht="27.6" x14ac:dyDescent="0.3">
      <c r="A59" s="3"/>
      <c r="B59" s="4" t="s">
        <v>66</v>
      </c>
      <c r="C59" s="3"/>
      <c r="D59" s="6">
        <v>300000</v>
      </c>
      <c r="E59" s="25">
        <v>700000</v>
      </c>
      <c r="F59" s="25">
        <f t="shared" si="2"/>
        <v>400000</v>
      </c>
      <c r="G59" s="25">
        <v>2</v>
      </c>
      <c r="H59" s="25">
        <f>F59*G59</f>
        <v>800000</v>
      </c>
      <c r="I59" s="25"/>
      <c r="J59" s="25"/>
      <c r="K59" s="14"/>
    </row>
    <row r="60" spans="1:11" ht="27.6" x14ac:dyDescent="0.3">
      <c r="A60" s="3"/>
      <c r="B60" s="4" t="s">
        <v>101</v>
      </c>
      <c r="C60" s="3" t="s">
        <v>67</v>
      </c>
      <c r="D60" s="6"/>
      <c r="E60" s="25"/>
      <c r="F60" s="25">
        <f t="shared" si="2"/>
        <v>0</v>
      </c>
      <c r="G60" s="25"/>
      <c r="H60" s="25"/>
      <c r="I60" s="25"/>
      <c r="J60" s="25"/>
      <c r="K60" s="14"/>
    </row>
    <row r="61" spans="1:11" ht="19.5" customHeight="1" x14ac:dyDescent="0.3">
      <c r="A61" s="3"/>
      <c r="B61" s="4" t="s">
        <v>58</v>
      </c>
      <c r="C61" s="3"/>
      <c r="D61" s="6"/>
      <c r="E61" s="25">
        <v>700000</v>
      </c>
      <c r="F61" s="25">
        <f t="shared" si="2"/>
        <v>700000</v>
      </c>
      <c r="G61" s="25"/>
      <c r="H61" s="25"/>
      <c r="I61" s="25"/>
      <c r="J61" s="25"/>
      <c r="K61" s="14"/>
    </row>
    <row r="62" spans="1:11" ht="19.5" customHeight="1" x14ac:dyDescent="0.3">
      <c r="A62" s="3"/>
      <c r="B62" s="4" t="s">
        <v>59</v>
      </c>
      <c r="C62" s="3"/>
      <c r="D62" s="6"/>
      <c r="E62" s="25">
        <v>500000</v>
      </c>
      <c r="F62" s="25">
        <f t="shared" si="2"/>
        <v>500000</v>
      </c>
      <c r="G62" s="25"/>
      <c r="H62" s="25"/>
      <c r="I62" s="25"/>
      <c r="J62" s="25"/>
      <c r="K62" s="14"/>
    </row>
    <row r="63" spans="1:11" ht="47.25" customHeight="1" x14ac:dyDescent="0.3">
      <c r="A63" s="7"/>
      <c r="B63" s="28" t="s">
        <v>76</v>
      </c>
      <c r="C63" s="3"/>
      <c r="D63" s="6"/>
      <c r="E63" s="25"/>
      <c r="F63" s="25">
        <f t="shared" si="2"/>
        <v>0</v>
      </c>
      <c r="G63" s="25"/>
      <c r="H63" s="25"/>
      <c r="I63" s="25"/>
      <c r="J63" s="25"/>
      <c r="K63" s="14" t="s">
        <v>21</v>
      </c>
    </row>
    <row r="64" spans="1:11" ht="49.5" customHeight="1" x14ac:dyDescent="0.3">
      <c r="A64" s="3"/>
      <c r="B64" s="4" t="s">
        <v>102</v>
      </c>
      <c r="C64" s="3" t="s">
        <v>57</v>
      </c>
      <c r="D64" s="6"/>
      <c r="E64" s="25"/>
      <c r="F64" s="25">
        <f t="shared" si="2"/>
        <v>0</v>
      </c>
      <c r="G64" s="25"/>
      <c r="H64" s="24">
        <f>SUM(H65:H72)</f>
        <v>4700000</v>
      </c>
      <c r="I64" s="24">
        <v>36</v>
      </c>
      <c r="J64" s="24">
        <f>H64*I64</f>
        <v>169200000</v>
      </c>
      <c r="K64" s="14"/>
    </row>
    <row r="65" spans="1:11" x14ac:dyDescent="0.3">
      <c r="A65" s="3"/>
      <c r="B65" s="4" t="s">
        <v>68</v>
      </c>
      <c r="C65" s="3"/>
      <c r="D65" s="6">
        <v>1200000</v>
      </c>
      <c r="E65" s="25">
        <v>1800000</v>
      </c>
      <c r="F65" s="25">
        <f t="shared" si="2"/>
        <v>600000</v>
      </c>
      <c r="G65" s="25">
        <v>1</v>
      </c>
      <c r="H65" s="25">
        <f>F65*G65</f>
        <v>600000</v>
      </c>
      <c r="I65" s="25"/>
      <c r="J65" s="25"/>
      <c r="K65" s="14"/>
    </row>
    <row r="66" spans="1:11" x14ac:dyDescent="0.3">
      <c r="A66" s="3"/>
      <c r="B66" s="4" t="s">
        <v>69</v>
      </c>
      <c r="C66" s="3"/>
      <c r="D66" s="6">
        <v>800000</v>
      </c>
      <c r="E66" s="25">
        <v>1500000</v>
      </c>
      <c r="F66" s="25">
        <f t="shared" si="2"/>
        <v>700000</v>
      </c>
      <c r="G66" s="25">
        <v>1</v>
      </c>
      <c r="H66" s="25">
        <f t="shared" ref="H66:H72" si="4">F66*G66</f>
        <v>700000</v>
      </c>
      <c r="I66" s="25"/>
      <c r="J66" s="25"/>
      <c r="K66" s="14"/>
    </row>
    <row r="67" spans="1:11" x14ac:dyDescent="0.3">
      <c r="A67" s="3"/>
      <c r="B67" s="4" t="s">
        <v>60</v>
      </c>
      <c r="C67" s="3"/>
      <c r="D67" s="6"/>
      <c r="E67" s="25">
        <v>300000</v>
      </c>
      <c r="F67" s="25">
        <f t="shared" si="2"/>
        <v>300000</v>
      </c>
      <c r="G67" s="25">
        <v>1</v>
      </c>
      <c r="H67" s="25">
        <f t="shared" si="4"/>
        <v>300000</v>
      </c>
      <c r="I67" s="25"/>
      <c r="J67" s="25"/>
      <c r="K67" s="14"/>
    </row>
    <row r="68" spans="1:11" x14ac:dyDescent="0.3">
      <c r="A68" s="3"/>
      <c r="B68" s="4" t="s">
        <v>61</v>
      </c>
      <c r="C68" s="3"/>
      <c r="D68" s="6">
        <v>250000</v>
      </c>
      <c r="E68" s="25">
        <v>300000</v>
      </c>
      <c r="F68" s="25">
        <f t="shared" si="2"/>
        <v>50000</v>
      </c>
      <c r="G68" s="25">
        <v>1</v>
      </c>
      <c r="H68" s="25">
        <f t="shared" si="4"/>
        <v>50000</v>
      </c>
      <c r="I68" s="25"/>
      <c r="J68" s="25"/>
      <c r="K68" s="14"/>
    </row>
    <row r="69" spans="1:11" x14ac:dyDescent="0.3">
      <c r="A69" s="3"/>
      <c r="B69" s="4" t="s">
        <v>62</v>
      </c>
      <c r="C69" s="3"/>
      <c r="D69" s="6">
        <v>150000</v>
      </c>
      <c r="E69" s="25">
        <v>200000</v>
      </c>
      <c r="F69" s="25">
        <f t="shared" si="2"/>
        <v>50000</v>
      </c>
      <c r="G69" s="25">
        <v>15</v>
      </c>
      <c r="H69" s="25">
        <f t="shared" si="4"/>
        <v>750000</v>
      </c>
      <c r="I69" s="25"/>
      <c r="J69" s="25"/>
      <c r="K69" s="14"/>
    </row>
    <row r="70" spans="1:11" ht="40.5" customHeight="1" x14ac:dyDescent="0.3">
      <c r="A70" s="3"/>
      <c r="B70" s="4" t="s">
        <v>100</v>
      </c>
      <c r="C70" s="3" t="s">
        <v>64</v>
      </c>
      <c r="D70" s="6"/>
      <c r="E70" s="25"/>
      <c r="F70" s="25">
        <f t="shared" si="2"/>
        <v>0</v>
      </c>
      <c r="G70" s="25"/>
      <c r="H70" s="25">
        <f t="shared" si="4"/>
        <v>0</v>
      </c>
      <c r="I70" s="25"/>
      <c r="J70" s="25"/>
      <c r="K70" s="14"/>
    </row>
    <row r="71" spans="1:11" ht="19.5" customHeight="1" x14ac:dyDescent="0.3">
      <c r="A71" s="3"/>
      <c r="B71" s="4" t="s">
        <v>65</v>
      </c>
      <c r="C71" s="3"/>
      <c r="D71" s="6">
        <v>400000</v>
      </c>
      <c r="E71" s="25">
        <v>700000</v>
      </c>
      <c r="F71" s="25">
        <f t="shared" si="2"/>
        <v>300000</v>
      </c>
      <c r="G71" s="25">
        <v>5</v>
      </c>
      <c r="H71" s="25">
        <f t="shared" si="4"/>
        <v>1500000</v>
      </c>
      <c r="I71" s="25"/>
      <c r="J71" s="25"/>
      <c r="K71" s="14"/>
    </row>
    <row r="72" spans="1:11" ht="27.6" x14ac:dyDescent="0.3">
      <c r="A72" s="3"/>
      <c r="B72" s="4" t="s">
        <v>66</v>
      </c>
      <c r="C72" s="3"/>
      <c r="D72" s="6">
        <v>600000</v>
      </c>
      <c r="E72" s="25">
        <v>1000000</v>
      </c>
      <c r="F72" s="25">
        <f t="shared" si="2"/>
        <v>400000</v>
      </c>
      <c r="G72" s="25">
        <v>2</v>
      </c>
      <c r="H72" s="25">
        <f t="shared" si="4"/>
        <v>800000</v>
      </c>
      <c r="I72" s="25"/>
      <c r="J72" s="25"/>
      <c r="K72" s="14"/>
    </row>
    <row r="73" spans="1:11" ht="28.8" x14ac:dyDescent="0.3">
      <c r="A73" s="7"/>
      <c r="B73" s="28" t="s">
        <v>77</v>
      </c>
      <c r="C73" s="3"/>
      <c r="D73" s="6"/>
      <c r="E73" s="25"/>
      <c r="F73" s="25">
        <f t="shared" si="2"/>
        <v>0</v>
      </c>
      <c r="G73" s="25"/>
      <c r="H73" s="25"/>
      <c r="I73" s="25"/>
      <c r="J73" s="25"/>
      <c r="K73" s="14" t="s">
        <v>21</v>
      </c>
    </row>
    <row r="74" spans="1:11" x14ac:dyDescent="0.3">
      <c r="A74" s="3"/>
      <c r="B74" s="4" t="s">
        <v>103</v>
      </c>
      <c r="C74" s="3" t="s">
        <v>67</v>
      </c>
      <c r="D74" s="6"/>
      <c r="E74" s="25"/>
      <c r="F74" s="25">
        <f t="shared" si="2"/>
        <v>0</v>
      </c>
      <c r="G74" s="25"/>
      <c r="H74" s="24">
        <f>SUM(H75:H82)</f>
        <v>4950000</v>
      </c>
      <c r="I74" s="24">
        <v>20</v>
      </c>
      <c r="J74" s="24">
        <f>H74*I74</f>
        <v>99000000</v>
      </c>
      <c r="K74" s="14"/>
    </row>
    <row r="75" spans="1:11" x14ac:dyDescent="0.3">
      <c r="A75" s="3"/>
      <c r="B75" s="4" t="s">
        <v>58</v>
      </c>
      <c r="C75" s="3"/>
      <c r="D75" s="6">
        <v>1200000</v>
      </c>
      <c r="E75" s="25">
        <v>1800000</v>
      </c>
      <c r="F75" s="25">
        <f t="shared" si="2"/>
        <v>600000</v>
      </c>
      <c r="G75" s="25">
        <v>1</v>
      </c>
      <c r="H75" s="25">
        <f>F75*G75</f>
        <v>600000</v>
      </c>
      <c r="I75" s="25"/>
      <c r="J75" s="25"/>
      <c r="K75" s="14"/>
    </row>
    <row r="76" spans="1:11" x14ac:dyDescent="0.3">
      <c r="A76" s="3"/>
      <c r="B76" s="4" t="s">
        <v>59</v>
      </c>
      <c r="C76" s="3"/>
      <c r="D76" s="6">
        <v>800000</v>
      </c>
      <c r="E76" s="25">
        <v>1500000</v>
      </c>
      <c r="F76" s="25">
        <f t="shared" si="2"/>
        <v>700000</v>
      </c>
      <c r="G76" s="25">
        <v>1</v>
      </c>
      <c r="H76" s="25">
        <f t="shared" ref="H76:H82" si="5">F76*G76</f>
        <v>700000</v>
      </c>
      <c r="I76" s="25"/>
      <c r="J76" s="25"/>
      <c r="K76" s="14"/>
    </row>
    <row r="77" spans="1:11" x14ac:dyDescent="0.3">
      <c r="A77" s="3"/>
      <c r="B77" s="4" t="s">
        <v>60</v>
      </c>
      <c r="C77" s="3"/>
      <c r="D77" s="6"/>
      <c r="E77" s="25">
        <v>300000</v>
      </c>
      <c r="F77" s="25">
        <f t="shared" si="2"/>
        <v>300000</v>
      </c>
      <c r="G77" s="25">
        <v>1</v>
      </c>
      <c r="H77" s="25">
        <f t="shared" si="5"/>
        <v>300000</v>
      </c>
      <c r="I77" s="25"/>
      <c r="J77" s="25"/>
      <c r="K77" s="14"/>
    </row>
    <row r="78" spans="1:11" x14ac:dyDescent="0.3">
      <c r="A78" s="3"/>
      <c r="B78" s="4" t="s">
        <v>61</v>
      </c>
      <c r="C78" s="3"/>
      <c r="D78" s="6">
        <v>250000</v>
      </c>
      <c r="E78" s="25">
        <v>300000</v>
      </c>
      <c r="F78" s="25">
        <f t="shared" si="2"/>
        <v>50000</v>
      </c>
      <c r="G78" s="25">
        <v>1</v>
      </c>
      <c r="H78" s="25">
        <f t="shared" si="5"/>
        <v>50000</v>
      </c>
      <c r="I78" s="25"/>
      <c r="J78" s="25"/>
      <c r="K78" s="14"/>
    </row>
    <row r="79" spans="1:11" x14ac:dyDescent="0.3">
      <c r="A79" s="3"/>
      <c r="B79" s="4" t="s">
        <v>62</v>
      </c>
      <c r="C79" s="3"/>
      <c r="D79" s="6">
        <v>150000</v>
      </c>
      <c r="E79" s="25">
        <v>200000</v>
      </c>
      <c r="F79" s="25">
        <f t="shared" si="2"/>
        <v>50000</v>
      </c>
      <c r="G79" s="25">
        <v>20</v>
      </c>
      <c r="H79" s="25">
        <f t="shared" si="5"/>
        <v>1000000</v>
      </c>
      <c r="I79" s="25"/>
      <c r="J79" s="25"/>
      <c r="K79" s="14"/>
    </row>
    <row r="80" spans="1:11" ht="39" customHeight="1" x14ac:dyDescent="0.3">
      <c r="A80" s="3"/>
      <c r="B80" s="4" t="s">
        <v>100</v>
      </c>
      <c r="C80" s="3" t="s">
        <v>64</v>
      </c>
      <c r="D80" s="6"/>
      <c r="E80" s="25"/>
      <c r="F80" s="25">
        <f t="shared" si="2"/>
        <v>0</v>
      </c>
      <c r="G80" s="25"/>
      <c r="H80" s="25">
        <f t="shared" si="5"/>
        <v>0</v>
      </c>
      <c r="I80" s="25"/>
      <c r="J80" s="25"/>
      <c r="K80" s="14"/>
    </row>
    <row r="81" spans="1:11" ht="24.75" customHeight="1" x14ac:dyDescent="0.3">
      <c r="A81" s="3"/>
      <c r="B81" s="4" t="s">
        <v>65</v>
      </c>
      <c r="C81" s="3"/>
      <c r="D81" s="6">
        <v>400000</v>
      </c>
      <c r="E81" s="25">
        <v>700000</v>
      </c>
      <c r="F81" s="25">
        <f t="shared" si="2"/>
        <v>300000</v>
      </c>
      <c r="G81" s="25">
        <v>5</v>
      </c>
      <c r="H81" s="25">
        <f t="shared" si="5"/>
        <v>1500000</v>
      </c>
      <c r="I81" s="25"/>
      <c r="J81" s="25"/>
      <c r="K81" s="14"/>
    </row>
    <row r="82" spans="1:11" ht="27.6" x14ac:dyDescent="0.3">
      <c r="A82" s="3"/>
      <c r="B82" s="4" t="s">
        <v>66</v>
      </c>
      <c r="C82" s="3"/>
      <c r="D82" s="6">
        <v>600000</v>
      </c>
      <c r="E82" s="25">
        <v>1000000</v>
      </c>
      <c r="F82" s="25">
        <f t="shared" si="2"/>
        <v>400000</v>
      </c>
      <c r="G82" s="25">
        <v>2</v>
      </c>
      <c r="H82" s="25">
        <f t="shared" si="5"/>
        <v>800000</v>
      </c>
      <c r="I82" s="25"/>
      <c r="J82" s="25"/>
      <c r="K82" s="14"/>
    </row>
    <row r="83" spans="1:11" ht="28.8" x14ac:dyDescent="0.3">
      <c r="A83" s="7"/>
      <c r="B83" s="28" t="s">
        <v>78</v>
      </c>
      <c r="C83" s="3" t="s">
        <v>70</v>
      </c>
      <c r="D83" s="6"/>
      <c r="E83" s="25">
        <v>1500000</v>
      </c>
      <c r="F83" s="25">
        <f t="shared" si="2"/>
        <v>1500000</v>
      </c>
      <c r="G83" s="25"/>
      <c r="H83" s="25"/>
      <c r="I83" s="25"/>
      <c r="J83" s="25"/>
      <c r="K83" s="14" t="s">
        <v>21</v>
      </c>
    </row>
    <row r="84" spans="1:11" ht="28.8" x14ac:dyDescent="0.3">
      <c r="A84" s="13"/>
      <c r="B84" s="27" t="s">
        <v>79</v>
      </c>
      <c r="C84" s="14" t="s">
        <v>72</v>
      </c>
      <c r="D84" s="12"/>
      <c r="E84" s="12"/>
      <c r="F84" s="12"/>
      <c r="G84" s="12"/>
      <c r="H84" s="12"/>
      <c r="I84" s="12"/>
      <c r="J84" s="12"/>
      <c r="K84" s="14" t="s">
        <v>13</v>
      </c>
    </row>
    <row r="85" spans="1:11" x14ac:dyDescent="0.3">
      <c r="A85" s="13"/>
      <c r="B85" s="14" t="s">
        <v>73</v>
      </c>
      <c r="C85" s="14"/>
      <c r="D85" s="18">
        <v>600000</v>
      </c>
      <c r="E85" s="12"/>
      <c r="F85" s="12"/>
      <c r="G85" s="12"/>
      <c r="H85" s="12"/>
      <c r="I85" s="12"/>
      <c r="J85" s="12"/>
      <c r="K85" s="14"/>
    </row>
    <row r="86" spans="1:11" x14ac:dyDescent="0.3">
      <c r="A86" s="13"/>
      <c r="B86" s="14" t="s">
        <v>74</v>
      </c>
      <c r="C86" s="14"/>
      <c r="D86" s="18">
        <v>300000</v>
      </c>
      <c r="E86" s="12"/>
      <c r="F86" s="12"/>
      <c r="G86" s="12"/>
      <c r="H86" s="12"/>
      <c r="I86" s="12"/>
      <c r="J86" s="12"/>
      <c r="K86" s="14"/>
    </row>
    <row r="87" spans="1:11" x14ac:dyDescent="0.3">
      <c r="A87" s="13"/>
      <c r="B87" s="14" t="s">
        <v>61</v>
      </c>
      <c r="C87" s="14"/>
      <c r="D87" s="18">
        <v>250000</v>
      </c>
      <c r="E87" s="12"/>
      <c r="F87" s="12"/>
      <c r="G87" s="12"/>
      <c r="H87" s="12"/>
      <c r="I87" s="12"/>
      <c r="J87" s="12"/>
      <c r="K87" s="14"/>
    </row>
    <row r="88" spans="1:11" x14ac:dyDescent="0.3">
      <c r="A88" s="13"/>
      <c r="B88" s="14" t="s">
        <v>62</v>
      </c>
      <c r="C88" s="14"/>
      <c r="D88" s="18">
        <v>150000</v>
      </c>
      <c r="E88" s="12"/>
      <c r="F88" s="12"/>
      <c r="G88" s="12"/>
      <c r="H88" s="12"/>
      <c r="I88" s="12"/>
      <c r="J88" s="12"/>
      <c r="K88" s="14"/>
    </row>
    <row r="89" spans="1:11" ht="28.8" x14ac:dyDescent="0.3">
      <c r="A89" s="13"/>
      <c r="B89" s="27" t="s">
        <v>80</v>
      </c>
      <c r="C89" s="14" t="s">
        <v>75</v>
      </c>
      <c r="D89" s="18"/>
      <c r="E89" s="12"/>
      <c r="F89" s="12"/>
      <c r="G89" s="12"/>
      <c r="H89" s="12"/>
      <c r="I89" s="12"/>
      <c r="J89" s="12"/>
      <c r="K89" s="14" t="s">
        <v>13</v>
      </c>
    </row>
    <row r="90" spans="1:11" x14ac:dyDescent="0.3">
      <c r="A90" s="13"/>
      <c r="B90" s="14" t="s">
        <v>68</v>
      </c>
      <c r="C90" s="14"/>
      <c r="D90" s="18">
        <v>1200000</v>
      </c>
      <c r="E90" s="12"/>
      <c r="F90" s="12"/>
      <c r="G90" s="12"/>
      <c r="H90" s="12"/>
      <c r="I90" s="12"/>
      <c r="J90" s="12"/>
      <c r="K90" s="14"/>
    </row>
    <row r="91" spans="1:11" x14ac:dyDescent="0.3">
      <c r="A91" s="13"/>
      <c r="B91" s="14" t="s">
        <v>59</v>
      </c>
      <c r="C91" s="14"/>
      <c r="D91" s="18">
        <v>800000</v>
      </c>
      <c r="E91" s="12"/>
      <c r="F91" s="12"/>
      <c r="G91" s="12"/>
      <c r="H91" s="12"/>
      <c r="I91" s="12"/>
      <c r="J91" s="12"/>
      <c r="K91" s="14"/>
    </row>
    <row r="92" spans="1:11" x14ac:dyDescent="0.3">
      <c r="A92" s="13"/>
      <c r="B92" s="14" t="s">
        <v>62</v>
      </c>
      <c r="C92" s="14"/>
      <c r="D92" s="18">
        <v>150000</v>
      </c>
      <c r="E92" s="12"/>
      <c r="F92" s="12"/>
      <c r="G92" s="12"/>
      <c r="H92" s="12"/>
      <c r="I92" s="12"/>
      <c r="J92" s="12"/>
      <c r="K92" s="14"/>
    </row>
    <row r="93" spans="1:11" ht="27.6" x14ac:dyDescent="0.3">
      <c r="A93" s="26">
        <v>2</v>
      </c>
      <c r="B93" s="23" t="s">
        <v>81</v>
      </c>
      <c r="C93" s="14"/>
      <c r="D93" s="18"/>
      <c r="E93" s="12"/>
      <c r="F93" s="12"/>
      <c r="G93" s="12"/>
      <c r="H93" s="12"/>
      <c r="I93" s="12"/>
      <c r="J93" s="12"/>
      <c r="K93" s="14" t="s">
        <v>21</v>
      </c>
    </row>
    <row r="94" spans="1:11" x14ac:dyDescent="0.3">
      <c r="A94" s="13" t="s">
        <v>54</v>
      </c>
      <c r="B94" s="14" t="s">
        <v>82</v>
      </c>
      <c r="C94" s="14" t="s">
        <v>67</v>
      </c>
      <c r="D94" s="18"/>
      <c r="E94" s="12"/>
      <c r="F94" s="12"/>
      <c r="G94" s="12"/>
      <c r="H94" s="17">
        <f>SUM(H95:H98)</f>
        <v>3700000</v>
      </c>
      <c r="I94" s="17">
        <v>25</v>
      </c>
      <c r="J94" s="17">
        <f>H94*I94</f>
        <v>92500000</v>
      </c>
      <c r="K94" s="14"/>
    </row>
    <row r="95" spans="1:11" x14ac:dyDescent="0.3">
      <c r="A95" s="13"/>
      <c r="B95" s="14" t="s">
        <v>83</v>
      </c>
      <c r="C95" s="14"/>
      <c r="D95" s="18">
        <v>500000</v>
      </c>
      <c r="E95" s="18">
        <v>1000000</v>
      </c>
      <c r="F95" s="19">
        <f>E95-D95</f>
        <v>500000</v>
      </c>
      <c r="G95" s="19">
        <v>1</v>
      </c>
      <c r="H95" s="19">
        <f>F95*G95</f>
        <v>500000</v>
      </c>
      <c r="I95" s="19"/>
      <c r="J95" s="19"/>
      <c r="K95" s="14"/>
    </row>
    <row r="96" spans="1:11" x14ac:dyDescent="0.3">
      <c r="A96" s="13"/>
      <c r="B96" s="14" t="s">
        <v>84</v>
      </c>
      <c r="C96" s="14"/>
      <c r="D96" s="18">
        <v>400000</v>
      </c>
      <c r="E96" s="18">
        <v>700000</v>
      </c>
      <c r="F96" s="19">
        <f t="shared" ref="F96:F98" si="6">E96-D96</f>
        <v>300000</v>
      </c>
      <c r="G96" s="19">
        <v>8</v>
      </c>
      <c r="H96" s="19">
        <f t="shared" ref="H96:H98" si="7">F96*G96</f>
        <v>2400000</v>
      </c>
      <c r="I96" s="19"/>
      <c r="J96" s="19"/>
      <c r="K96" s="14"/>
    </row>
    <row r="97" spans="1:11" x14ac:dyDescent="0.3">
      <c r="A97" s="13"/>
      <c r="B97" s="14" t="s">
        <v>85</v>
      </c>
      <c r="C97" s="14"/>
      <c r="D97" s="18">
        <v>250000</v>
      </c>
      <c r="E97" s="18">
        <v>300000</v>
      </c>
      <c r="F97" s="19">
        <f t="shared" si="6"/>
        <v>50000</v>
      </c>
      <c r="G97" s="19">
        <v>1</v>
      </c>
      <c r="H97" s="19">
        <f t="shared" si="7"/>
        <v>50000</v>
      </c>
      <c r="I97" s="19"/>
      <c r="J97" s="19"/>
      <c r="K97" s="14"/>
    </row>
    <row r="98" spans="1:11" x14ac:dyDescent="0.3">
      <c r="A98" s="13"/>
      <c r="B98" s="14" t="s">
        <v>86</v>
      </c>
      <c r="C98" s="14"/>
      <c r="D98" s="18">
        <v>150000</v>
      </c>
      <c r="E98" s="18">
        <v>200000</v>
      </c>
      <c r="F98" s="19">
        <f t="shared" si="6"/>
        <v>50000</v>
      </c>
      <c r="G98" s="19">
        <v>15</v>
      </c>
      <c r="H98" s="19">
        <f t="shared" si="7"/>
        <v>750000</v>
      </c>
      <c r="I98" s="19"/>
      <c r="J98" s="19"/>
      <c r="K98" s="14"/>
    </row>
    <row r="99" spans="1:11" x14ac:dyDescent="0.3">
      <c r="A99" s="13" t="s">
        <v>63</v>
      </c>
      <c r="B99" s="14" t="s">
        <v>87</v>
      </c>
      <c r="C99" s="14"/>
      <c r="D99" s="12"/>
      <c r="E99" s="12"/>
      <c r="F99" s="12"/>
      <c r="G99" s="12"/>
      <c r="H99" s="12"/>
      <c r="I99" s="12"/>
      <c r="J99" s="12"/>
      <c r="K99" s="14"/>
    </row>
    <row r="100" spans="1:11" ht="27.6" x14ac:dyDescent="0.3">
      <c r="A100" s="26">
        <v>3</v>
      </c>
      <c r="B100" s="23" t="s">
        <v>88</v>
      </c>
      <c r="C100" s="14"/>
      <c r="D100" s="12"/>
      <c r="E100" s="12"/>
      <c r="F100" s="12"/>
      <c r="G100" s="12"/>
      <c r="H100" s="12"/>
      <c r="I100" s="12"/>
      <c r="J100" s="12"/>
      <c r="K100" s="14" t="s">
        <v>21</v>
      </c>
    </row>
    <row r="101" spans="1:11" x14ac:dyDescent="0.3">
      <c r="A101" s="26">
        <v>4</v>
      </c>
      <c r="B101" s="23" t="s">
        <v>89</v>
      </c>
      <c r="C101" s="14"/>
      <c r="D101" s="12"/>
      <c r="E101" s="12"/>
      <c r="F101" s="12"/>
      <c r="G101" s="12"/>
      <c r="H101" s="12"/>
      <c r="I101" s="12"/>
      <c r="J101" s="12"/>
      <c r="K101" s="14" t="s">
        <v>21</v>
      </c>
    </row>
    <row r="102" spans="1:11" x14ac:dyDescent="0.3">
      <c r="A102" s="26">
        <v>5</v>
      </c>
      <c r="B102" s="23" t="s">
        <v>90</v>
      </c>
      <c r="C102" s="14"/>
      <c r="D102" s="12"/>
      <c r="E102" s="12"/>
      <c r="F102" s="12"/>
      <c r="G102" s="12"/>
      <c r="H102" s="12"/>
      <c r="I102" s="12"/>
      <c r="J102" s="12"/>
      <c r="K102" s="14" t="s">
        <v>21</v>
      </c>
    </row>
    <row r="103" spans="1:11" x14ac:dyDescent="0.3">
      <c r="A103" s="26">
        <v>6</v>
      </c>
      <c r="B103" s="23" t="s">
        <v>91</v>
      </c>
      <c r="C103" s="14"/>
      <c r="D103" s="12"/>
      <c r="E103" s="12"/>
      <c r="F103" s="12"/>
      <c r="G103" s="12"/>
      <c r="H103" s="12"/>
      <c r="I103" s="12"/>
      <c r="J103" s="12"/>
      <c r="K103" s="14" t="s">
        <v>21</v>
      </c>
    </row>
    <row r="104" spans="1:11" x14ac:dyDescent="0.3">
      <c r="A104" s="26">
        <v>8</v>
      </c>
      <c r="B104" s="23" t="s">
        <v>92</v>
      </c>
      <c r="C104" s="14"/>
      <c r="D104" s="12"/>
      <c r="E104" s="12"/>
      <c r="F104" s="12"/>
      <c r="G104" s="12"/>
      <c r="H104" s="12"/>
      <c r="I104" s="12"/>
      <c r="J104" s="12"/>
      <c r="K104" s="14" t="s">
        <v>21</v>
      </c>
    </row>
    <row r="105" spans="1:11" x14ac:dyDescent="0.3">
      <c r="J105" s="29">
        <f>J51+J64+J74+J94</f>
        <v>450700000</v>
      </c>
    </row>
    <row r="106" spans="1:11" x14ac:dyDescent="0.3">
      <c r="B106" s="11" t="s">
        <v>108</v>
      </c>
      <c r="J106" s="29">
        <v>350000000</v>
      </c>
    </row>
    <row r="107" spans="1:11" x14ac:dyDescent="0.3">
      <c r="B107" s="11" t="s">
        <v>109</v>
      </c>
      <c r="J107" s="30">
        <f>SUM(J105:J106)</f>
        <v>800700000</v>
      </c>
    </row>
  </sheetData>
  <mergeCells count="20">
    <mergeCell ref="A1:C1"/>
    <mergeCell ref="A2:C2"/>
    <mergeCell ref="D7:E7"/>
    <mergeCell ref="B28:B46"/>
    <mergeCell ref="B7:B8"/>
    <mergeCell ref="D29:E29"/>
    <mergeCell ref="D30:E30"/>
    <mergeCell ref="D31:E31"/>
    <mergeCell ref="D32:E32"/>
    <mergeCell ref="D33:E33"/>
    <mergeCell ref="D34:E34"/>
    <mergeCell ref="D35:E35"/>
    <mergeCell ref="D36:E36"/>
    <mergeCell ref="D37:E37"/>
    <mergeCell ref="D38:E38"/>
    <mergeCell ref="D39:E39"/>
    <mergeCell ref="D40:E40"/>
    <mergeCell ref="A4:K4"/>
    <mergeCell ref="A7:A8"/>
    <mergeCell ref="A28:A46"/>
  </mergeCells>
  <pageMargins left="0.25" right="0.25"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6"/>
  <sheetViews>
    <sheetView tabSelected="1" workbookViewId="0">
      <selection activeCell="G7" sqref="G7"/>
    </sheetView>
  </sheetViews>
  <sheetFormatPr defaultColWidth="9.109375" defaultRowHeight="13.8" x14ac:dyDescent="0.3"/>
  <cols>
    <col min="1" max="1" width="5" style="2" customWidth="1"/>
    <col min="2" max="2" width="34.5546875" style="2" customWidth="1"/>
    <col min="3" max="3" width="9.88671875" style="2" customWidth="1"/>
    <col min="4" max="4" width="13.33203125" style="2" customWidth="1"/>
    <col min="5" max="5" width="12.44140625" style="2" bestFit="1" customWidth="1"/>
    <col min="6" max="6" width="11.44140625" style="2" customWidth="1"/>
    <col min="7" max="7" width="9.5546875" style="2" customWidth="1"/>
    <col min="8" max="8" width="12" style="2" customWidth="1"/>
    <col min="9" max="9" width="8.44140625" style="10" customWidth="1"/>
    <col min="10" max="10" width="14.33203125" style="2" bestFit="1" customWidth="1"/>
    <col min="11" max="11" width="23.33203125" style="2" customWidth="1"/>
    <col min="12" max="12" width="13.33203125" style="2" customWidth="1"/>
    <col min="13" max="13" width="12.5546875" style="2" customWidth="1"/>
    <col min="14" max="16384" width="9.109375" style="2"/>
  </cols>
  <sheetData>
    <row r="1" spans="1:11" x14ac:dyDescent="0.3">
      <c r="A1" s="94" t="s">
        <v>139</v>
      </c>
      <c r="B1" s="94"/>
      <c r="C1" s="94"/>
      <c r="D1" s="94"/>
    </row>
    <row r="2" spans="1:11" ht="23.25" customHeight="1" x14ac:dyDescent="0.3">
      <c r="A2" s="97" t="s">
        <v>110</v>
      </c>
      <c r="B2" s="97"/>
      <c r="C2" s="97"/>
      <c r="D2" s="97"/>
      <c r="E2" s="97"/>
      <c r="F2" s="97"/>
      <c r="G2" s="97"/>
      <c r="H2" s="97"/>
      <c r="I2" s="97"/>
      <c r="J2" s="97"/>
    </row>
    <row r="3" spans="1:11" ht="23.25" customHeight="1" x14ac:dyDescent="0.3">
      <c r="A3" s="96" t="s">
        <v>140</v>
      </c>
      <c r="B3" s="96"/>
      <c r="C3" s="96"/>
      <c r="D3" s="96"/>
      <c r="E3" s="96"/>
      <c r="F3" s="96"/>
      <c r="G3" s="96"/>
      <c r="H3" s="96"/>
      <c r="I3" s="96"/>
      <c r="J3" s="96"/>
    </row>
    <row r="4" spans="1:11" x14ac:dyDescent="0.3">
      <c r="H4" s="95" t="s">
        <v>137</v>
      </c>
      <c r="I4" s="95"/>
      <c r="J4" s="95"/>
    </row>
    <row r="5" spans="1:11" s="40" customFormat="1" ht="69" x14ac:dyDescent="0.3">
      <c r="A5" s="31" t="s">
        <v>2</v>
      </c>
      <c r="B5" s="31" t="s">
        <v>3</v>
      </c>
      <c r="C5" s="31" t="s">
        <v>112</v>
      </c>
      <c r="D5" s="31" t="s">
        <v>4</v>
      </c>
      <c r="E5" s="31" t="s">
        <v>143</v>
      </c>
      <c r="F5" s="31" t="s">
        <v>111</v>
      </c>
      <c r="G5" s="31" t="s">
        <v>93</v>
      </c>
      <c r="H5" s="31" t="s">
        <v>144</v>
      </c>
      <c r="I5" s="42" t="s">
        <v>138</v>
      </c>
      <c r="J5" s="1" t="s">
        <v>130</v>
      </c>
      <c r="K5" s="41"/>
    </row>
    <row r="6" spans="1:11" ht="20.25" customHeight="1" x14ac:dyDescent="0.3">
      <c r="A6" s="32"/>
      <c r="B6" s="38" t="s">
        <v>132</v>
      </c>
      <c r="C6" s="37"/>
      <c r="D6" s="38"/>
      <c r="E6" s="38"/>
      <c r="F6" s="37"/>
      <c r="G6" s="37"/>
      <c r="H6" s="37"/>
      <c r="I6" s="38"/>
      <c r="J6" s="39">
        <f>J7+J29</f>
        <v>6952340920</v>
      </c>
    </row>
    <row r="7" spans="1:11" ht="69" x14ac:dyDescent="0.3">
      <c r="A7" s="31" t="s">
        <v>131</v>
      </c>
      <c r="B7" s="64" t="s">
        <v>141</v>
      </c>
      <c r="C7" s="35" t="s">
        <v>67</v>
      </c>
      <c r="D7" s="45">
        <f>D8+D14+D17</f>
        <v>372000000</v>
      </c>
      <c r="E7" s="45">
        <f t="shared" ref="E7" si="0">E8+E14+E17</f>
        <v>570501364</v>
      </c>
      <c r="F7" s="45">
        <f>F8+F14+F17</f>
        <v>198501364</v>
      </c>
      <c r="G7" s="45"/>
      <c r="H7" s="45">
        <f>F7</f>
        <v>198501364</v>
      </c>
      <c r="I7" s="73">
        <v>30</v>
      </c>
      <c r="J7" s="46">
        <f>H7*I7</f>
        <v>5955040920</v>
      </c>
    </row>
    <row r="8" spans="1:11" x14ac:dyDescent="0.3">
      <c r="A8" s="33" t="s">
        <v>95</v>
      </c>
      <c r="B8" s="65" t="s">
        <v>113</v>
      </c>
      <c r="C8" s="35"/>
      <c r="D8" s="45">
        <f>SUM(D9:D13)</f>
        <v>141699000</v>
      </c>
      <c r="E8" s="45">
        <f t="shared" ref="E8" si="1">SUM(E9:E13)</f>
        <v>315700364</v>
      </c>
      <c r="F8" s="45">
        <f>SUM(F9:F13)</f>
        <v>174001364</v>
      </c>
      <c r="G8" s="44"/>
      <c r="H8" s="44"/>
      <c r="I8" s="74"/>
      <c r="J8" s="47"/>
      <c r="K8" s="29"/>
    </row>
    <row r="9" spans="1:11" x14ac:dyDescent="0.3">
      <c r="A9" s="34">
        <v>1</v>
      </c>
      <c r="B9" s="66" t="s">
        <v>114</v>
      </c>
      <c r="C9" s="36"/>
      <c r="D9" s="43">
        <v>23467500</v>
      </c>
      <c r="E9" s="44">
        <v>96000000</v>
      </c>
      <c r="F9" s="44">
        <f>E9-D9</f>
        <v>72532500</v>
      </c>
      <c r="G9" s="44"/>
      <c r="H9" s="44"/>
      <c r="I9" s="74"/>
      <c r="J9" s="47"/>
    </row>
    <row r="10" spans="1:11" x14ac:dyDescent="0.3">
      <c r="A10" s="34">
        <v>2</v>
      </c>
      <c r="B10" s="66" t="s">
        <v>74</v>
      </c>
      <c r="C10" s="36"/>
      <c r="D10" s="43">
        <v>14527500</v>
      </c>
      <c r="E10" s="44">
        <v>28800000</v>
      </c>
      <c r="F10" s="44">
        <f>E10-D10</f>
        <v>14272500</v>
      </c>
      <c r="G10" s="44"/>
      <c r="H10" s="44"/>
      <c r="I10" s="74"/>
      <c r="J10" s="47"/>
    </row>
    <row r="11" spans="1:11" x14ac:dyDescent="0.3">
      <c r="A11" s="34">
        <v>3</v>
      </c>
      <c r="B11" s="66" t="s">
        <v>134</v>
      </c>
      <c r="C11" s="36"/>
      <c r="D11" s="43">
        <v>58110000</v>
      </c>
      <c r="E11" s="44">
        <v>109090909</v>
      </c>
      <c r="F11" s="44">
        <f>E11-D11</f>
        <v>50980909</v>
      </c>
      <c r="G11" s="44"/>
      <c r="H11" s="44"/>
      <c r="I11" s="74"/>
      <c r="J11" s="47"/>
    </row>
    <row r="12" spans="1:11" x14ac:dyDescent="0.3">
      <c r="A12" s="34">
        <v>4</v>
      </c>
      <c r="B12" s="66" t="s">
        <v>135</v>
      </c>
      <c r="C12" s="36"/>
      <c r="D12" s="43">
        <v>22350000</v>
      </c>
      <c r="E12" s="44">
        <v>54545455</v>
      </c>
      <c r="F12" s="44">
        <f>E12-D12</f>
        <v>32195455</v>
      </c>
      <c r="G12" s="44"/>
      <c r="H12" s="44"/>
      <c r="I12" s="74"/>
      <c r="J12" s="47"/>
    </row>
    <row r="13" spans="1:11" x14ac:dyDescent="0.3">
      <c r="A13" s="34">
        <v>5</v>
      </c>
      <c r="B13" s="66" t="s">
        <v>136</v>
      </c>
      <c r="C13" s="36"/>
      <c r="D13" s="43">
        <v>23244000</v>
      </c>
      <c r="E13" s="44">
        <v>27264000</v>
      </c>
      <c r="F13" s="44">
        <f>E13-D13</f>
        <v>4020000</v>
      </c>
      <c r="G13" s="44"/>
      <c r="H13" s="44"/>
      <c r="I13" s="74"/>
      <c r="J13" s="47"/>
    </row>
    <row r="14" spans="1:11" x14ac:dyDescent="0.3">
      <c r="A14" s="33" t="s">
        <v>96</v>
      </c>
      <c r="B14" s="65" t="s">
        <v>115</v>
      </c>
      <c r="C14" s="35"/>
      <c r="D14" s="48">
        <f>SUM(D15:D16)</f>
        <v>102000000</v>
      </c>
      <c r="E14" s="48">
        <f>SUM(E15:E16)</f>
        <v>102000000</v>
      </c>
      <c r="F14" s="48">
        <f>SUM(F15:F16)</f>
        <v>0</v>
      </c>
      <c r="G14" s="44"/>
      <c r="H14" s="44"/>
      <c r="I14" s="74"/>
      <c r="J14" s="47"/>
    </row>
    <row r="15" spans="1:11" ht="26.4" x14ac:dyDescent="0.3">
      <c r="A15" s="34">
        <v>1</v>
      </c>
      <c r="B15" s="66" t="s">
        <v>116</v>
      </c>
      <c r="C15" s="35"/>
      <c r="D15" s="43">
        <v>90000000</v>
      </c>
      <c r="E15" s="44">
        <v>90000000</v>
      </c>
      <c r="F15" s="44">
        <f>E15-D15</f>
        <v>0</v>
      </c>
      <c r="G15" s="44"/>
      <c r="H15" s="44"/>
      <c r="I15" s="74"/>
      <c r="J15" s="47"/>
    </row>
    <row r="16" spans="1:11" ht="19.5" customHeight="1" x14ac:dyDescent="0.3">
      <c r="A16" s="34">
        <v>2</v>
      </c>
      <c r="B16" s="66" t="s">
        <v>117</v>
      </c>
      <c r="C16" s="35"/>
      <c r="D16" s="43">
        <v>12000000</v>
      </c>
      <c r="E16" s="44">
        <v>12000000</v>
      </c>
      <c r="F16" s="44"/>
      <c r="G16" s="44"/>
      <c r="H16" s="44"/>
      <c r="I16" s="74"/>
      <c r="J16" s="47"/>
    </row>
    <row r="17" spans="1:13" x14ac:dyDescent="0.3">
      <c r="A17" s="33" t="s">
        <v>97</v>
      </c>
      <c r="B17" s="65" t="s">
        <v>118</v>
      </c>
      <c r="C17" s="35"/>
      <c r="D17" s="49">
        <f>SUM(D18:D28)</f>
        <v>128301000</v>
      </c>
      <c r="E17" s="49">
        <f>SUM(E18:E28)</f>
        <v>152801000</v>
      </c>
      <c r="F17" s="49">
        <f>SUM(F18:F28)</f>
        <v>24500000</v>
      </c>
      <c r="G17" s="44"/>
      <c r="H17" s="44"/>
      <c r="I17" s="74"/>
      <c r="J17" s="47"/>
      <c r="K17" s="29"/>
      <c r="L17" s="29"/>
      <c r="M17" s="29"/>
    </row>
    <row r="18" spans="1:13" x14ac:dyDescent="0.3">
      <c r="A18" s="34">
        <v>1</v>
      </c>
      <c r="B18" s="66" t="s">
        <v>119</v>
      </c>
      <c r="C18" s="35"/>
      <c r="D18" s="43">
        <v>14000000</v>
      </c>
      <c r="E18" s="44">
        <v>20000000</v>
      </c>
      <c r="F18" s="44">
        <f>E18-D18</f>
        <v>6000000</v>
      </c>
      <c r="G18" s="44"/>
      <c r="H18" s="44"/>
      <c r="I18" s="74"/>
      <c r="J18" s="47"/>
    </row>
    <row r="19" spans="1:13" x14ac:dyDescent="0.3">
      <c r="A19" s="34">
        <v>2</v>
      </c>
      <c r="B19" s="66" t="s">
        <v>120</v>
      </c>
      <c r="C19" s="35"/>
      <c r="D19" s="43">
        <v>9300000</v>
      </c>
      <c r="E19" s="44">
        <v>14500000</v>
      </c>
      <c r="F19" s="44">
        <f t="shared" ref="F19:F28" si="2">E19-D19</f>
        <v>5200000</v>
      </c>
      <c r="G19" s="44"/>
      <c r="H19" s="44"/>
      <c r="I19" s="74"/>
      <c r="J19" s="47"/>
    </row>
    <row r="20" spans="1:13" x14ac:dyDescent="0.3">
      <c r="A20" s="34">
        <v>3</v>
      </c>
      <c r="B20" s="66" t="s">
        <v>121</v>
      </c>
      <c r="C20" s="35"/>
      <c r="D20" s="43">
        <v>12000000</v>
      </c>
      <c r="E20" s="44">
        <v>12000000</v>
      </c>
      <c r="F20" s="44">
        <f t="shared" si="2"/>
        <v>0</v>
      </c>
      <c r="G20" s="44"/>
      <c r="H20" s="44"/>
      <c r="I20" s="74"/>
      <c r="J20" s="47"/>
    </row>
    <row r="21" spans="1:13" x14ac:dyDescent="0.3">
      <c r="A21" s="34">
        <v>4</v>
      </c>
      <c r="B21" s="66" t="s">
        <v>122</v>
      </c>
      <c r="C21" s="35"/>
      <c r="D21" s="43">
        <v>23800000</v>
      </c>
      <c r="E21" s="44">
        <v>32000000</v>
      </c>
      <c r="F21" s="44">
        <f t="shared" si="2"/>
        <v>8200000</v>
      </c>
      <c r="G21" s="44"/>
      <c r="H21" s="44"/>
      <c r="I21" s="74"/>
      <c r="J21" s="47"/>
    </row>
    <row r="22" spans="1:13" x14ac:dyDescent="0.3">
      <c r="A22" s="34">
        <v>5</v>
      </c>
      <c r="B22" s="66" t="s">
        <v>123</v>
      </c>
      <c r="C22" s="35"/>
      <c r="D22" s="43">
        <v>2000000</v>
      </c>
      <c r="E22" s="44"/>
      <c r="F22" s="44">
        <f t="shared" si="2"/>
        <v>-2000000</v>
      </c>
      <c r="G22" s="44"/>
      <c r="H22" s="44"/>
      <c r="I22" s="74"/>
      <c r="J22" s="47"/>
    </row>
    <row r="23" spans="1:13" x14ac:dyDescent="0.3">
      <c r="A23" s="34">
        <v>6</v>
      </c>
      <c r="B23" s="66" t="s">
        <v>124</v>
      </c>
      <c r="C23" s="35"/>
      <c r="D23" s="43">
        <v>12000000</v>
      </c>
      <c r="E23" s="44">
        <v>16000000</v>
      </c>
      <c r="F23" s="44">
        <f t="shared" si="2"/>
        <v>4000000</v>
      </c>
      <c r="G23" s="44"/>
      <c r="H23" s="44"/>
      <c r="I23" s="74"/>
      <c r="J23" s="47"/>
    </row>
    <row r="24" spans="1:13" x14ac:dyDescent="0.3">
      <c r="A24" s="34">
        <v>7</v>
      </c>
      <c r="B24" s="66" t="s">
        <v>125</v>
      </c>
      <c r="C24" s="35"/>
      <c r="D24" s="43">
        <v>7000000</v>
      </c>
      <c r="E24" s="44">
        <v>10100000</v>
      </c>
      <c r="F24" s="44">
        <f t="shared" si="2"/>
        <v>3100000</v>
      </c>
      <c r="G24" s="44"/>
      <c r="H24" s="44"/>
      <c r="I24" s="74"/>
      <c r="J24" s="47"/>
    </row>
    <row r="25" spans="1:13" x14ac:dyDescent="0.3">
      <c r="A25" s="34">
        <v>8</v>
      </c>
      <c r="B25" s="66" t="s">
        <v>126</v>
      </c>
      <c r="C25" s="35"/>
      <c r="D25" s="43">
        <v>10000000</v>
      </c>
      <c r="E25" s="44">
        <v>10000000</v>
      </c>
      <c r="F25" s="44">
        <f t="shared" si="2"/>
        <v>0</v>
      </c>
      <c r="G25" s="44"/>
      <c r="H25" s="44"/>
      <c r="I25" s="74"/>
      <c r="J25" s="47"/>
    </row>
    <row r="26" spans="1:13" x14ac:dyDescent="0.3">
      <c r="A26" s="34">
        <v>9</v>
      </c>
      <c r="B26" s="66" t="s">
        <v>127</v>
      </c>
      <c r="C26" s="35"/>
      <c r="D26" s="43">
        <v>16000000</v>
      </c>
      <c r="E26" s="44">
        <v>16000000</v>
      </c>
      <c r="F26" s="44">
        <f t="shared" si="2"/>
        <v>0</v>
      </c>
      <c r="G26" s="44"/>
      <c r="H26" s="44"/>
      <c r="I26" s="74"/>
      <c r="J26" s="47"/>
    </row>
    <row r="27" spans="1:13" x14ac:dyDescent="0.3">
      <c r="A27" s="34">
        <v>10</v>
      </c>
      <c r="B27" s="66" t="s">
        <v>128</v>
      </c>
      <c r="C27" s="35"/>
      <c r="D27" s="43">
        <v>8201000</v>
      </c>
      <c r="E27" s="44">
        <v>8201000</v>
      </c>
      <c r="F27" s="44">
        <f t="shared" si="2"/>
        <v>0</v>
      </c>
      <c r="G27" s="44"/>
      <c r="H27" s="44"/>
      <c r="I27" s="74"/>
      <c r="J27" s="47"/>
    </row>
    <row r="28" spans="1:13" x14ac:dyDescent="0.3">
      <c r="A28" s="34">
        <v>11</v>
      </c>
      <c r="B28" s="66" t="s">
        <v>129</v>
      </c>
      <c r="C28" s="35"/>
      <c r="D28" s="43">
        <v>14000000</v>
      </c>
      <c r="E28" s="44">
        <v>14000000</v>
      </c>
      <c r="F28" s="44">
        <f t="shared" si="2"/>
        <v>0</v>
      </c>
      <c r="G28" s="44"/>
      <c r="H28" s="44"/>
      <c r="I28" s="74"/>
      <c r="J28" s="47"/>
    </row>
    <row r="29" spans="1:13" ht="27.6" x14ac:dyDescent="0.3">
      <c r="A29" s="26" t="s">
        <v>133</v>
      </c>
      <c r="B29" s="67" t="s">
        <v>52</v>
      </c>
      <c r="C29" s="35"/>
      <c r="D29" s="47"/>
      <c r="E29" s="47"/>
      <c r="F29" s="47"/>
      <c r="G29" s="47"/>
      <c r="H29" s="47"/>
      <c r="I29" s="75"/>
      <c r="J29" s="46">
        <f>J30+J75+J82+J83+J84+J85+J86</f>
        <v>997300000</v>
      </c>
    </row>
    <row r="30" spans="1:13" ht="27.6" x14ac:dyDescent="0.3">
      <c r="A30" s="26">
        <v>1</v>
      </c>
      <c r="B30" s="67" t="s">
        <v>53</v>
      </c>
      <c r="C30" s="35"/>
      <c r="D30" s="47"/>
      <c r="E30" s="47"/>
      <c r="F30" s="47"/>
      <c r="G30" s="47"/>
      <c r="H30" s="47"/>
      <c r="I30" s="75"/>
      <c r="J30" s="46">
        <f>J32+J45+J55+J65+J66+J71</f>
        <v>586300000</v>
      </c>
    </row>
    <row r="31" spans="1:13" ht="16.2" customHeight="1" x14ac:dyDescent="0.3">
      <c r="A31" s="13"/>
      <c r="B31" s="68" t="s">
        <v>55</v>
      </c>
      <c r="C31" s="14"/>
      <c r="D31" s="52"/>
      <c r="E31" s="50"/>
      <c r="F31" s="50"/>
      <c r="G31" s="50"/>
      <c r="H31" s="50"/>
      <c r="I31" s="13"/>
      <c r="J31" s="47">
        <v>518000000</v>
      </c>
    </row>
    <row r="32" spans="1:13" ht="27.6" x14ac:dyDescent="0.3">
      <c r="A32" s="13"/>
      <c r="B32" s="67" t="s">
        <v>56</v>
      </c>
      <c r="C32" s="23"/>
      <c r="D32" s="53"/>
      <c r="E32" s="53"/>
      <c r="F32" s="53"/>
      <c r="G32" s="53"/>
      <c r="H32" s="46">
        <f>H33+H39</f>
        <v>4500000</v>
      </c>
      <c r="I32" s="26">
        <v>40</v>
      </c>
      <c r="J32" s="46">
        <f>I32*H32</f>
        <v>180000000</v>
      </c>
    </row>
    <row r="33" spans="1:10" ht="28.8" x14ac:dyDescent="0.3">
      <c r="A33" s="3"/>
      <c r="B33" s="69" t="s">
        <v>99</v>
      </c>
      <c r="C33" s="58" t="s">
        <v>57</v>
      </c>
      <c r="D33" s="59"/>
      <c r="E33" s="59"/>
      <c r="F33" s="59"/>
      <c r="G33" s="56"/>
      <c r="H33" s="55">
        <f>SUM(H34:H38)</f>
        <v>2200000</v>
      </c>
      <c r="I33" s="76"/>
      <c r="J33" s="55"/>
    </row>
    <row r="34" spans="1:10" x14ac:dyDescent="0.3">
      <c r="A34" s="3"/>
      <c r="B34" s="70" t="s">
        <v>58</v>
      </c>
      <c r="C34" s="3"/>
      <c r="D34" s="6">
        <v>800000</v>
      </c>
      <c r="E34" s="47">
        <v>1500000</v>
      </c>
      <c r="F34" s="6">
        <f t="shared" ref="F34:F38" si="3">E34-D34</f>
        <v>700000</v>
      </c>
      <c r="G34" s="47">
        <v>1</v>
      </c>
      <c r="H34" s="47">
        <f>F34*G34</f>
        <v>700000</v>
      </c>
      <c r="I34" s="75"/>
      <c r="J34" s="47"/>
    </row>
    <row r="35" spans="1:10" ht="27.6" x14ac:dyDescent="0.3">
      <c r="A35" s="3"/>
      <c r="B35" s="70" t="s">
        <v>59</v>
      </c>
      <c r="C35" s="3"/>
      <c r="D35" s="6">
        <v>600000</v>
      </c>
      <c r="E35" s="47">
        <v>1000000</v>
      </c>
      <c r="F35" s="6">
        <f t="shared" si="3"/>
        <v>400000</v>
      </c>
      <c r="G35" s="47">
        <v>1</v>
      </c>
      <c r="H35" s="47">
        <f t="shared" ref="H35:H38" si="4">F35*G35</f>
        <v>400000</v>
      </c>
      <c r="I35" s="75"/>
      <c r="J35" s="47"/>
    </row>
    <row r="36" spans="1:10" x14ac:dyDescent="0.3">
      <c r="A36" s="3"/>
      <c r="B36" s="70" t="s">
        <v>60</v>
      </c>
      <c r="C36" s="3"/>
      <c r="D36" s="6"/>
      <c r="E36" s="47">
        <v>300000</v>
      </c>
      <c r="F36" s="6">
        <f t="shared" si="3"/>
        <v>300000</v>
      </c>
      <c r="G36" s="47">
        <v>1</v>
      </c>
      <c r="H36" s="47">
        <f t="shared" si="4"/>
        <v>300000</v>
      </c>
      <c r="I36" s="75"/>
      <c r="J36" s="47"/>
    </row>
    <row r="37" spans="1:10" x14ac:dyDescent="0.3">
      <c r="A37" s="3"/>
      <c r="B37" s="70" t="s">
        <v>61</v>
      </c>
      <c r="C37" s="3"/>
      <c r="D37" s="6">
        <v>250000</v>
      </c>
      <c r="E37" s="47">
        <v>300000</v>
      </c>
      <c r="F37" s="6">
        <f t="shared" si="3"/>
        <v>50000</v>
      </c>
      <c r="G37" s="47">
        <v>1</v>
      </c>
      <c r="H37" s="47">
        <f t="shared" si="4"/>
        <v>50000</v>
      </c>
      <c r="I37" s="75"/>
      <c r="J37" s="47"/>
    </row>
    <row r="38" spans="1:10" x14ac:dyDescent="0.3">
      <c r="A38" s="3"/>
      <c r="B38" s="70" t="s">
        <v>62</v>
      </c>
      <c r="C38" s="3"/>
      <c r="D38" s="6">
        <v>150000</v>
      </c>
      <c r="E38" s="47">
        <v>200000</v>
      </c>
      <c r="F38" s="6">
        <f t="shared" si="3"/>
        <v>50000</v>
      </c>
      <c r="G38" s="47">
        <v>15</v>
      </c>
      <c r="H38" s="47">
        <f t="shared" si="4"/>
        <v>750000</v>
      </c>
      <c r="I38" s="75"/>
      <c r="J38" s="47"/>
    </row>
    <row r="39" spans="1:10" ht="43.2" x14ac:dyDescent="0.3">
      <c r="A39" s="3"/>
      <c r="B39" s="69" t="s">
        <v>100</v>
      </c>
      <c r="C39" s="58" t="s">
        <v>64</v>
      </c>
      <c r="D39" s="59"/>
      <c r="E39" s="59"/>
      <c r="F39" s="55"/>
      <c r="G39" s="55"/>
      <c r="H39" s="55">
        <f>H40+H41</f>
        <v>2300000</v>
      </c>
      <c r="I39" s="76"/>
      <c r="J39" s="47"/>
    </row>
    <row r="40" spans="1:10" x14ac:dyDescent="0.3">
      <c r="A40" s="3"/>
      <c r="B40" s="70" t="s">
        <v>65</v>
      </c>
      <c r="C40" s="3"/>
      <c r="D40" s="6">
        <v>200000</v>
      </c>
      <c r="E40" s="47">
        <v>500000</v>
      </c>
      <c r="F40" s="47">
        <f>E40-D40</f>
        <v>300000</v>
      </c>
      <c r="G40" s="47">
        <v>5</v>
      </c>
      <c r="H40" s="47">
        <f>F40*G40</f>
        <v>1500000</v>
      </c>
      <c r="I40" s="75"/>
      <c r="J40" s="47"/>
    </row>
    <row r="41" spans="1:10" ht="27.6" x14ac:dyDescent="0.3">
      <c r="A41" s="3"/>
      <c r="B41" s="70" t="s">
        <v>66</v>
      </c>
      <c r="C41" s="3"/>
      <c r="D41" s="6">
        <v>300000</v>
      </c>
      <c r="E41" s="47">
        <v>700000</v>
      </c>
      <c r="F41" s="47">
        <f>E41-D41</f>
        <v>400000</v>
      </c>
      <c r="G41" s="47">
        <v>2</v>
      </c>
      <c r="H41" s="47">
        <f>F41*G41</f>
        <v>800000</v>
      </c>
      <c r="I41" s="75"/>
      <c r="J41" s="47"/>
    </row>
    <row r="42" spans="1:10" ht="43.2" x14ac:dyDescent="0.3">
      <c r="A42" s="3"/>
      <c r="B42" s="69" t="s">
        <v>101</v>
      </c>
      <c r="C42" s="58" t="s">
        <v>67</v>
      </c>
      <c r="D42" s="59">
        <f>D43+D44</f>
        <v>0</v>
      </c>
      <c r="E42" s="59">
        <f t="shared" ref="E42:H42" si="5">E43+E44</f>
        <v>1200000</v>
      </c>
      <c r="F42" s="59">
        <f t="shared" si="5"/>
        <v>1200000</v>
      </c>
      <c r="G42" s="59">
        <f t="shared" si="5"/>
        <v>0</v>
      </c>
      <c r="H42" s="59">
        <f t="shared" si="5"/>
        <v>0</v>
      </c>
      <c r="I42" s="75"/>
      <c r="J42" s="47"/>
    </row>
    <row r="43" spans="1:10" x14ac:dyDescent="0.3">
      <c r="A43" s="3"/>
      <c r="B43" s="70" t="s">
        <v>58</v>
      </c>
      <c r="C43" s="3"/>
      <c r="D43" s="6"/>
      <c r="E43" s="47">
        <v>700000</v>
      </c>
      <c r="F43" s="47">
        <f t="shared" ref="F43:F65" si="6">E43-D43</f>
        <v>700000</v>
      </c>
      <c r="G43" s="47"/>
      <c r="H43" s="47"/>
      <c r="I43" s="75"/>
      <c r="J43" s="47"/>
    </row>
    <row r="44" spans="1:10" ht="27.6" x14ac:dyDescent="0.3">
      <c r="A44" s="3"/>
      <c r="B44" s="70" t="s">
        <v>59</v>
      </c>
      <c r="C44" s="3"/>
      <c r="D44" s="6"/>
      <c r="E44" s="47">
        <v>500000</v>
      </c>
      <c r="F44" s="47">
        <f t="shared" si="6"/>
        <v>500000</v>
      </c>
      <c r="G44" s="47"/>
      <c r="H44" s="47"/>
      <c r="I44" s="75"/>
      <c r="J44" s="47"/>
    </row>
    <row r="45" spans="1:10" ht="41.4" x14ac:dyDescent="0.3">
      <c r="A45" s="7"/>
      <c r="B45" s="71" t="s">
        <v>76</v>
      </c>
      <c r="C45" s="3"/>
      <c r="D45" s="57"/>
      <c r="E45" s="57"/>
      <c r="F45" s="57"/>
      <c r="G45" s="47"/>
      <c r="H45" s="46">
        <f>H46+H52</f>
        <v>4700000</v>
      </c>
      <c r="I45" s="77">
        <v>40</v>
      </c>
      <c r="J45" s="46">
        <f>H45*I45</f>
        <v>188000000</v>
      </c>
    </row>
    <row r="46" spans="1:10" ht="57.6" x14ac:dyDescent="0.3">
      <c r="A46" s="3"/>
      <c r="B46" s="69" t="s">
        <v>102</v>
      </c>
      <c r="C46" s="58" t="s">
        <v>57</v>
      </c>
      <c r="D46" s="59"/>
      <c r="E46" s="59"/>
      <c r="F46" s="59"/>
      <c r="G46" s="47"/>
      <c r="H46" s="46">
        <f>SUM(H47:H51)</f>
        <v>2400000</v>
      </c>
      <c r="I46" s="77"/>
      <c r="J46" s="46"/>
    </row>
    <row r="47" spans="1:10" x14ac:dyDescent="0.3">
      <c r="A47" s="3"/>
      <c r="B47" s="70" t="s">
        <v>68</v>
      </c>
      <c r="C47" s="3"/>
      <c r="D47" s="6">
        <v>1200000</v>
      </c>
      <c r="E47" s="47">
        <v>1800000</v>
      </c>
      <c r="F47" s="47">
        <f>E47-D47</f>
        <v>600000</v>
      </c>
      <c r="G47" s="47">
        <v>1</v>
      </c>
      <c r="H47" s="47">
        <f>F47*G47</f>
        <v>600000</v>
      </c>
      <c r="I47" s="75"/>
      <c r="J47" s="47"/>
    </row>
    <row r="48" spans="1:10" ht="27.6" x14ac:dyDescent="0.3">
      <c r="A48" s="3"/>
      <c r="B48" s="70" t="s">
        <v>69</v>
      </c>
      <c r="C48" s="3"/>
      <c r="D48" s="6">
        <v>800000</v>
      </c>
      <c r="E48" s="47">
        <v>1500000</v>
      </c>
      <c r="F48" s="47">
        <f t="shared" ref="F48:F51" si="7">E48-D48</f>
        <v>700000</v>
      </c>
      <c r="G48" s="47">
        <v>1</v>
      </c>
      <c r="H48" s="47">
        <f t="shared" ref="H48:H51" si="8">F48*G48</f>
        <v>700000</v>
      </c>
      <c r="I48" s="75"/>
      <c r="J48" s="47"/>
    </row>
    <row r="49" spans="1:10" x14ac:dyDescent="0.3">
      <c r="A49" s="3"/>
      <c r="B49" s="70" t="s">
        <v>60</v>
      </c>
      <c r="C49" s="3"/>
      <c r="D49" s="6"/>
      <c r="E49" s="47">
        <v>300000</v>
      </c>
      <c r="F49" s="47">
        <f t="shared" si="7"/>
        <v>300000</v>
      </c>
      <c r="G49" s="47">
        <v>1</v>
      </c>
      <c r="H49" s="47">
        <f t="shared" si="8"/>
        <v>300000</v>
      </c>
      <c r="I49" s="75"/>
      <c r="J49" s="47"/>
    </row>
    <row r="50" spans="1:10" x14ac:dyDescent="0.3">
      <c r="A50" s="3"/>
      <c r="B50" s="70" t="s">
        <v>61</v>
      </c>
      <c r="C50" s="3"/>
      <c r="D50" s="6">
        <v>250000</v>
      </c>
      <c r="E50" s="47">
        <v>300000</v>
      </c>
      <c r="F50" s="47">
        <f t="shared" si="7"/>
        <v>50000</v>
      </c>
      <c r="G50" s="47">
        <v>1</v>
      </c>
      <c r="H50" s="47">
        <f t="shared" si="8"/>
        <v>50000</v>
      </c>
      <c r="I50" s="75"/>
      <c r="J50" s="47"/>
    </row>
    <row r="51" spans="1:10" x14ac:dyDescent="0.3">
      <c r="A51" s="3"/>
      <c r="B51" s="70" t="s">
        <v>62</v>
      </c>
      <c r="C51" s="3"/>
      <c r="D51" s="6">
        <v>150000</v>
      </c>
      <c r="E51" s="47">
        <v>200000</v>
      </c>
      <c r="F51" s="47">
        <f t="shared" si="7"/>
        <v>50000</v>
      </c>
      <c r="G51" s="47">
        <v>15</v>
      </c>
      <c r="H51" s="47">
        <f t="shared" si="8"/>
        <v>750000</v>
      </c>
      <c r="I51" s="75"/>
      <c r="J51" s="47"/>
    </row>
    <row r="52" spans="1:10" ht="43.2" x14ac:dyDescent="0.3">
      <c r="A52" s="3"/>
      <c r="B52" s="69" t="s">
        <v>100</v>
      </c>
      <c r="C52" s="58" t="s">
        <v>64</v>
      </c>
      <c r="D52" s="59"/>
      <c r="E52" s="59"/>
      <c r="F52" s="59"/>
      <c r="G52" s="59"/>
      <c r="H52" s="59">
        <f t="shared" ref="H52" si="9">H53+H54</f>
        <v>2300000</v>
      </c>
      <c r="I52" s="75"/>
      <c r="J52" s="47"/>
    </row>
    <row r="53" spans="1:10" x14ac:dyDescent="0.3">
      <c r="A53" s="3"/>
      <c r="B53" s="70" t="s">
        <v>65</v>
      </c>
      <c r="C53" s="3"/>
      <c r="D53" s="6">
        <v>400000</v>
      </c>
      <c r="E53" s="47">
        <v>700000</v>
      </c>
      <c r="F53" s="47">
        <f t="shared" si="6"/>
        <v>300000</v>
      </c>
      <c r="G53" s="47">
        <v>5</v>
      </c>
      <c r="H53" s="47">
        <f t="shared" ref="H53:H54" si="10">F53*G53</f>
        <v>1500000</v>
      </c>
      <c r="I53" s="75"/>
      <c r="J53" s="47"/>
    </row>
    <row r="54" spans="1:10" ht="27.6" x14ac:dyDescent="0.3">
      <c r="A54" s="3"/>
      <c r="B54" s="70" t="s">
        <v>66</v>
      </c>
      <c r="C54" s="3"/>
      <c r="D54" s="6">
        <v>600000</v>
      </c>
      <c r="E54" s="47">
        <v>1000000</v>
      </c>
      <c r="F54" s="47">
        <f t="shared" si="6"/>
        <v>400000</v>
      </c>
      <c r="G54" s="47">
        <v>2</v>
      </c>
      <c r="H54" s="47">
        <f t="shared" si="10"/>
        <v>800000</v>
      </c>
      <c r="I54" s="75"/>
      <c r="J54" s="47"/>
    </row>
    <row r="55" spans="1:10" ht="41.4" x14ac:dyDescent="0.3">
      <c r="A55" s="7"/>
      <c r="B55" s="71" t="s">
        <v>77</v>
      </c>
      <c r="C55" s="7"/>
      <c r="D55" s="57"/>
      <c r="E55" s="57"/>
      <c r="F55" s="57"/>
      <c r="G55" s="46"/>
      <c r="H55" s="46">
        <f>H56+H62</f>
        <v>4950000</v>
      </c>
      <c r="I55" s="77">
        <v>30</v>
      </c>
      <c r="J55" s="46">
        <f>H55*I55</f>
        <v>148500000</v>
      </c>
    </row>
    <row r="56" spans="1:10" ht="14.4" x14ac:dyDescent="0.3">
      <c r="A56" s="3"/>
      <c r="B56" s="69" t="s">
        <v>103</v>
      </c>
      <c r="C56" s="58" t="s">
        <v>67</v>
      </c>
      <c r="D56" s="59"/>
      <c r="E56" s="59"/>
      <c r="F56" s="59"/>
      <c r="G56" s="55"/>
      <c r="H56" s="55">
        <f>SUM(H57:H61)</f>
        <v>2650000</v>
      </c>
      <c r="I56" s="76"/>
      <c r="J56" s="55"/>
    </row>
    <row r="57" spans="1:10" x14ac:dyDescent="0.3">
      <c r="A57" s="3"/>
      <c r="B57" s="70" t="s">
        <v>58</v>
      </c>
      <c r="C57" s="3"/>
      <c r="D57" s="6">
        <v>1200000</v>
      </c>
      <c r="E57" s="47">
        <v>1800000</v>
      </c>
      <c r="F57" s="47">
        <f t="shared" si="6"/>
        <v>600000</v>
      </c>
      <c r="G57" s="47">
        <v>1</v>
      </c>
      <c r="H57" s="47">
        <f>F57*G57</f>
        <v>600000</v>
      </c>
      <c r="I57" s="75"/>
      <c r="J57" s="47"/>
    </row>
    <row r="58" spans="1:10" ht="27.6" x14ac:dyDescent="0.3">
      <c r="A58" s="3"/>
      <c r="B58" s="70" t="s">
        <v>59</v>
      </c>
      <c r="C58" s="3"/>
      <c r="D58" s="6">
        <v>800000</v>
      </c>
      <c r="E58" s="47">
        <v>1500000</v>
      </c>
      <c r="F58" s="47">
        <f t="shared" si="6"/>
        <v>700000</v>
      </c>
      <c r="G58" s="47">
        <v>1</v>
      </c>
      <c r="H58" s="47">
        <f t="shared" ref="H58:H64" si="11">F58*G58</f>
        <v>700000</v>
      </c>
      <c r="I58" s="75"/>
      <c r="J58" s="47"/>
    </row>
    <row r="59" spans="1:10" x14ac:dyDescent="0.3">
      <c r="A59" s="3"/>
      <c r="B59" s="70" t="s">
        <v>60</v>
      </c>
      <c r="C59" s="3"/>
      <c r="D59" s="6"/>
      <c r="E59" s="47">
        <v>300000</v>
      </c>
      <c r="F59" s="47">
        <f t="shared" si="6"/>
        <v>300000</v>
      </c>
      <c r="G59" s="47">
        <v>1</v>
      </c>
      <c r="H59" s="47">
        <f t="shared" si="11"/>
        <v>300000</v>
      </c>
      <c r="I59" s="75"/>
      <c r="J59" s="47"/>
    </row>
    <row r="60" spans="1:10" x14ac:dyDescent="0.3">
      <c r="A60" s="3"/>
      <c r="B60" s="70" t="s">
        <v>61</v>
      </c>
      <c r="C60" s="3"/>
      <c r="D60" s="6">
        <v>250000</v>
      </c>
      <c r="E60" s="47">
        <v>300000</v>
      </c>
      <c r="F60" s="47">
        <f t="shared" si="6"/>
        <v>50000</v>
      </c>
      <c r="G60" s="47">
        <v>1</v>
      </c>
      <c r="H60" s="47">
        <f t="shared" si="11"/>
        <v>50000</v>
      </c>
      <c r="I60" s="75"/>
      <c r="J60" s="47"/>
    </row>
    <row r="61" spans="1:10" x14ac:dyDescent="0.3">
      <c r="A61" s="3"/>
      <c r="B61" s="70" t="s">
        <v>62</v>
      </c>
      <c r="C61" s="3"/>
      <c r="D61" s="6">
        <v>150000</v>
      </c>
      <c r="E61" s="47">
        <v>200000</v>
      </c>
      <c r="F61" s="47">
        <f t="shared" si="6"/>
        <v>50000</v>
      </c>
      <c r="G61" s="47">
        <v>20</v>
      </c>
      <c r="H61" s="47">
        <f t="shared" si="11"/>
        <v>1000000</v>
      </c>
      <c r="I61" s="75"/>
      <c r="J61" s="47"/>
    </row>
    <row r="62" spans="1:10" ht="43.2" x14ac:dyDescent="0.3">
      <c r="A62" s="3"/>
      <c r="B62" s="69" t="s">
        <v>100</v>
      </c>
      <c r="C62" s="58" t="s">
        <v>64</v>
      </c>
      <c r="D62" s="59"/>
      <c r="E62" s="59"/>
      <c r="F62" s="59"/>
      <c r="G62" s="55"/>
      <c r="H62" s="55">
        <f>H63+H64</f>
        <v>2300000</v>
      </c>
      <c r="I62" s="76"/>
      <c r="J62" s="47"/>
    </row>
    <row r="63" spans="1:10" x14ac:dyDescent="0.3">
      <c r="A63" s="3"/>
      <c r="B63" s="70" t="s">
        <v>65</v>
      </c>
      <c r="C63" s="3"/>
      <c r="D63" s="6">
        <v>400000</v>
      </c>
      <c r="E63" s="47">
        <v>700000</v>
      </c>
      <c r="F63" s="47">
        <f>E63-D63</f>
        <v>300000</v>
      </c>
      <c r="G63" s="47">
        <v>5</v>
      </c>
      <c r="H63" s="47">
        <f>F63*G63</f>
        <v>1500000</v>
      </c>
      <c r="I63" s="75"/>
      <c r="J63" s="47"/>
    </row>
    <row r="64" spans="1:10" ht="27.6" x14ac:dyDescent="0.3">
      <c r="A64" s="3"/>
      <c r="B64" s="70" t="s">
        <v>66</v>
      </c>
      <c r="C64" s="3"/>
      <c r="D64" s="6">
        <v>600000</v>
      </c>
      <c r="E64" s="47">
        <v>1000000</v>
      </c>
      <c r="F64" s="47">
        <f t="shared" si="6"/>
        <v>400000</v>
      </c>
      <c r="G64" s="47">
        <v>2</v>
      </c>
      <c r="H64" s="47">
        <f t="shared" si="11"/>
        <v>800000</v>
      </c>
      <c r="I64" s="75"/>
      <c r="J64" s="47"/>
    </row>
    <row r="65" spans="1:10" ht="41.4" x14ac:dyDescent="0.3">
      <c r="A65" s="7"/>
      <c r="B65" s="71" t="s">
        <v>78</v>
      </c>
      <c r="C65" s="7" t="s">
        <v>70</v>
      </c>
      <c r="D65" s="57"/>
      <c r="E65" s="46">
        <v>1500000</v>
      </c>
      <c r="F65" s="46">
        <f t="shared" si="6"/>
        <v>1500000</v>
      </c>
      <c r="G65" s="46"/>
      <c r="H65" s="46"/>
      <c r="I65" s="77"/>
      <c r="J65" s="46"/>
    </row>
    <row r="66" spans="1:10" ht="41.4" x14ac:dyDescent="0.3">
      <c r="A66" s="13"/>
      <c r="B66" s="67" t="s">
        <v>79</v>
      </c>
      <c r="C66" s="1" t="s">
        <v>142</v>
      </c>
      <c r="D66" s="53"/>
      <c r="E66" s="53"/>
      <c r="F66" s="53"/>
      <c r="G66" s="53"/>
      <c r="H66" s="53"/>
      <c r="I66" s="26"/>
      <c r="J66" s="46"/>
    </row>
    <row r="67" spans="1:10" x14ac:dyDescent="0.3">
      <c r="A67" s="13"/>
      <c r="B67" s="68" t="s">
        <v>73</v>
      </c>
      <c r="C67" s="14"/>
      <c r="D67" s="51">
        <v>600000</v>
      </c>
      <c r="E67" s="50"/>
      <c r="F67" s="50"/>
      <c r="G67" s="50"/>
      <c r="H67" s="50"/>
      <c r="I67" s="13"/>
      <c r="J67" s="47"/>
    </row>
    <row r="68" spans="1:10" x14ac:dyDescent="0.3">
      <c r="A68" s="13"/>
      <c r="B68" s="68" t="s">
        <v>74</v>
      </c>
      <c r="C68" s="14"/>
      <c r="D68" s="51">
        <v>300000</v>
      </c>
      <c r="E68" s="50"/>
      <c r="F68" s="50"/>
      <c r="G68" s="50"/>
      <c r="H68" s="50"/>
      <c r="I68" s="13"/>
      <c r="J68" s="47"/>
    </row>
    <row r="69" spans="1:10" x14ac:dyDescent="0.3">
      <c r="A69" s="13"/>
      <c r="B69" s="68" t="s">
        <v>61</v>
      </c>
      <c r="C69" s="14"/>
      <c r="D69" s="51">
        <v>250000</v>
      </c>
      <c r="E69" s="50"/>
      <c r="F69" s="50"/>
      <c r="G69" s="50"/>
      <c r="H69" s="50"/>
      <c r="I69" s="13"/>
      <c r="J69" s="47"/>
    </row>
    <row r="70" spans="1:10" x14ac:dyDescent="0.3">
      <c r="A70" s="13"/>
      <c r="B70" s="68" t="s">
        <v>62</v>
      </c>
      <c r="C70" s="14"/>
      <c r="D70" s="51">
        <v>150000</v>
      </c>
      <c r="E70" s="50"/>
      <c r="F70" s="50"/>
      <c r="G70" s="50"/>
      <c r="H70" s="50"/>
      <c r="I70" s="13"/>
      <c r="J70" s="47"/>
    </row>
    <row r="71" spans="1:10" ht="27.6" x14ac:dyDescent="0.3">
      <c r="A71" s="13"/>
      <c r="B71" s="67" t="s">
        <v>80</v>
      </c>
      <c r="C71" s="1" t="s">
        <v>75</v>
      </c>
      <c r="D71" s="60"/>
      <c r="E71" s="60"/>
      <c r="F71" s="60"/>
      <c r="G71" s="53"/>
      <c r="H71" s="54">
        <f>SUM(H72:H74)</f>
        <v>17450000</v>
      </c>
      <c r="I71" s="26">
        <v>4</v>
      </c>
      <c r="J71" s="46">
        <f>H71*I71</f>
        <v>69800000</v>
      </c>
    </row>
    <row r="72" spans="1:10" x14ac:dyDescent="0.3">
      <c r="A72" s="13"/>
      <c r="B72" s="68" t="s">
        <v>68</v>
      </c>
      <c r="C72" s="14"/>
      <c r="D72" s="51">
        <v>1200000</v>
      </c>
      <c r="E72" s="51">
        <v>1800000</v>
      </c>
      <c r="F72" s="52">
        <f>E72-D72</f>
        <v>600000</v>
      </c>
      <c r="G72" s="50">
        <v>1</v>
      </c>
      <c r="H72" s="52">
        <f>F72*G72</f>
        <v>600000</v>
      </c>
      <c r="I72" s="13"/>
      <c r="J72" s="47"/>
    </row>
    <row r="73" spans="1:10" ht="27.6" x14ac:dyDescent="0.3">
      <c r="A73" s="13"/>
      <c r="B73" s="68" t="s">
        <v>59</v>
      </c>
      <c r="C73" s="14"/>
      <c r="D73" s="51">
        <v>800000</v>
      </c>
      <c r="E73" s="51">
        <v>1500000</v>
      </c>
      <c r="F73" s="52">
        <f>E73-D73</f>
        <v>700000</v>
      </c>
      <c r="G73" s="50">
        <v>23</v>
      </c>
      <c r="H73" s="52">
        <f>F73*G73</f>
        <v>16100000</v>
      </c>
      <c r="I73" s="13"/>
      <c r="J73" s="47"/>
    </row>
    <row r="74" spans="1:10" x14ac:dyDescent="0.3">
      <c r="A74" s="13"/>
      <c r="B74" s="68" t="s">
        <v>62</v>
      </c>
      <c r="C74" s="14"/>
      <c r="D74" s="51">
        <v>150000</v>
      </c>
      <c r="E74" s="51">
        <v>200000</v>
      </c>
      <c r="F74" s="52">
        <f>E74-D74</f>
        <v>50000</v>
      </c>
      <c r="G74" s="50">
        <v>15</v>
      </c>
      <c r="H74" s="52">
        <f>F74*G74</f>
        <v>750000</v>
      </c>
      <c r="I74" s="13"/>
      <c r="J74" s="47"/>
    </row>
    <row r="75" spans="1:10" ht="41.4" x14ac:dyDescent="0.3">
      <c r="A75" s="26">
        <v>2</v>
      </c>
      <c r="B75" s="67" t="s">
        <v>81</v>
      </c>
      <c r="C75" s="14"/>
      <c r="D75" s="60"/>
      <c r="E75" s="60"/>
      <c r="F75" s="60"/>
      <c r="G75" s="60"/>
      <c r="H75" s="60">
        <f t="shared" ref="H75" si="12">H76+H81</f>
        <v>3700000</v>
      </c>
      <c r="I75" s="80">
        <v>30</v>
      </c>
      <c r="J75" s="60">
        <f>H75*I75</f>
        <v>111000000</v>
      </c>
    </row>
    <row r="76" spans="1:10" ht="14.4" x14ac:dyDescent="0.3">
      <c r="A76" s="61" t="s">
        <v>54</v>
      </c>
      <c r="B76" s="72" t="s">
        <v>82</v>
      </c>
      <c r="C76" s="27" t="s">
        <v>67</v>
      </c>
      <c r="D76" s="62"/>
      <c r="E76" s="62"/>
      <c r="F76" s="62"/>
      <c r="G76" s="56"/>
      <c r="H76" s="63">
        <f>SUM(H77:H80)</f>
        <v>3700000</v>
      </c>
      <c r="I76" s="78"/>
      <c r="J76" s="55"/>
    </row>
    <row r="77" spans="1:10" x14ac:dyDescent="0.3">
      <c r="A77" s="13"/>
      <c r="B77" s="68" t="s">
        <v>83</v>
      </c>
      <c r="C77" s="14"/>
      <c r="D77" s="51">
        <v>500000</v>
      </c>
      <c r="E77" s="51">
        <v>1000000</v>
      </c>
      <c r="F77" s="52">
        <f>E77-D77</f>
        <v>500000</v>
      </c>
      <c r="G77" s="52">
        <v>1</v>
      </c>
      <c r="H77" s="52">
        <f>F77*G77</f>
        <v>500000</v>
      </c>
      <c r="I77" s="79"/>
      <c r="J77" s="47"/>
    </row>
    <row r="78" spans="1:10" x14ac:dyDescent="0.3">
      <c r="A78" s="13"/>
      <c r="B78" s="68" t="s">
        <v>84</v>
      </c>
      <c r="C78" s="14"/>
      <c r="D78" s="51">
        <v>400000</v>
      </c>
      <c r="E78" s="51">
        <v>700000</v>
      </c>
      <c r="F78" s="52">
        <f t="shared" ref="F78:F80" si="13">E78-D78</f>
        <v>300000</v>
      </c>
      <c r="G78" s="52">
        <v>8</v>
      </c>
      <c r="H78" s="52">
        <f>F78*G78</f>
        <v>2400000</v>
      </c>
      <c r="I78" s="79"/>
      <c r="J78" s="47"/>
    </row>
    <row r="79" spans="1:10" x14ac:dyDescent="0.3">
      <c r="A79" s="13"/>
      <c r="B79" s="68" t="s">
        <v>85</v>
      </c>
      <c r="C79" s="14"/>
      <c r="D79" s="51">
        <v>250000</v>
      </c>
      <c r="E79" s="51">
        <v>300000</v>
      </c>
      <c r="F79" s="52">
        <f t="shared" si="13"/>
        <v>50000</v>
      </c>
      <c r="G79" s="52">
        <v>1</v>
      </c>
      <c r="H79" s="52">
        <f t="shared" ref="H79:H80" si="14">F79*G79</f>
        <v>50000</v>
      </c>
      <c r="I79" s="79"/>
      <c r="J79" s="47"/>
    </row>
    <row r="80" spans="1:10" x14ac:dyDescent="0.3">
      <c r="A80" s="13"/>
      <c r="B80" s="68" t="s">
        <v>86</v>
      </c>
      <c r="C80" s="14"/>
      <c r="D80" s="51">
        <v>150000</v>
      </c>
      <c r="E80" s="51">
        <v>200000</v>
      </c>
      <c r="F80" s="52">
        <f t="shared" si="13"/>
        <v>50000</v>
      </c>
      <c r="G80" s="52">
        <v>15</v>
      </c>
      <c r="H80" s="52">
        <f t="shared" si="14"/>
        <v>750000</v>
      </c>
      <c r="I80" s="79"/>
      <c r="J80" s="47"/>
    </row>
    <row r="81" spans="1:11" ht="14.4" x14ac:dyDescent="0.3">
      <c r="A81" s="61" t="s">
        <v>63</v>
      </c>
      <c r="B81" s="72" t="s">
        <v>87</v>
      </c>
      <c r="C81" s="14"/>
      <c r="D81" s="50"/>
      <c r="E81" s="50"/>
      <c r="F81" s="50"/>
      <c r="G81" s="50"/>
      <c r="H81" s="50"/>
      <c r="I81" s="13"/>
      <c r="J81" s="47"/>
    </row>
    <row r="82" spans="1:11" ht="27.6" x14ac:dyDescent="0.3">
      <c r="A82" s="26">
        <v>3</v>
      </c>
      <c r="B82" s="67" t="s">
        <v>88</v>
      </c>
      <c r="C82" s="14"/>
      <c r="D82" s="50"/>
      <c r="E82" s="50"/>
      <c r="F82" s="50"/>
      <c r="G82" s="50"/>
      <c r="H82" s="50"/>
      <c r="I82" s="13"/>
      <c r="J82" s="47"/>
    </row>
    <row r="83" spans="1:11" x14ac:dyDescent="0.3">
      <c r="A83" s="26">
        <v>4</v>
      </c>
      <c r="B83" s="67" t="s">
        <v>89</v>
      </c>
      <c r="C83" s="14"/>
      <c r="D83" s="50"/>
      <c r="E83" s="50"/>
      <c r="F83" s="50"/>
      <c r="G83" s="50"/>
      <c r="H83" s="50"/>
      <c r="I83" s="13"/>
      <c r="J83" s="47"/>
    </row>
    <row r="84" spans="1:11" x14ac:dyDescent="0.3">
      <c r="A84" s="26">
        <v>5</v>
      </c>
      <c r="B84" s="67" t="s">
        <v>90</v>
      </c>
      <c r="C84" s="14"/>
      <c r="D84" s="50"/>
      <c r="E84" s="50"/>
      <c r="F84" s="50"/>
      <c r="G84" s="50"/>
      <c r="H84" s="50"/>
      <c r="I84" s="13"/>
      <c r="J84" s="47"/>
    </row>
    <row r="85" spans="1:11" x14ac:dyDescent="0.3">
      <c r="A85" s="26">
        <v>6</v>
      </c>
      <c r="B85" s="67" t="s">
        <v>91</v>
      </c>
      <c r="C85" s="14"/>
      <c r="D85" s="50"/>
      <c r="E85" s="50"/>
      <c r="F85" s="50"/>
      <c r="G85" s="50"/>
      <c r="H85" s="50"/>
      <c r="I85" s="13"/>
      <c r="J85" s="47"/>
    </row>
    <row r="86" spans="1:11" x14ac:dyDescent="0.3">
      <c r="A86" s="26">
        <v>8</v>
      </c>
      <c r="B86" s="67" t="s">
        <v>92</v>
      </c>
      <c r="C86" s="14"/>
      <c r="D86" s="50"/>
      <c r="E86" s="50"/>
      <c r="F86" s="50"/>
      <c r="G86" s="50"/>
      <c r="H86" s="50"/>
      <c r="I86" s="13"/>
      <c r="J86" s="46">
        <v>300000000</v>
      </c>
      <c r="K86" s="29"/>
    </row>
  </sheetData>
  <mergeCells count="4">
    <mergeCell ref="A1:D1"/>
    <mergeCell ref="H4:J4"/>
    <mergeCell ref="A3:J3"/>
    <mergeCell ref="A2:J2"/>
  </mergeCells>
  <pageMargins left="0.7" right="0.7" top="0.75" bottom="0.75" header="0.3" footer="0.3"/>
  <pageSetup paperSize="9" orientation="landscape"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Sheet1!Print_Titles</vt:lpstr>
      <vt:lpstr>Sheet2!Print_Titles</vt:lpstr>
    </vt:vector>
  </TitlesOfParts>
  <Company>minhtuan6990@gmail.com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MINH TUAN</dc:creator>
  <cp:lastModifiedBy>MR HUNG</cp:lastModifiedBy>
  <cp:lastPrinted>2023-07-19T08:02:23Z</cp:lastPrinted>
  <dcterms:created xsi:type="dcterms:W3CDTF">2023-05-01T02:14:49Z</dcterms:created>
  <dcterms:modified xsi:type="dcterms:W3CDTF">2023-07-20T00:04:03Z</dcterms:modified>
</cp:coreProperties>
</file>